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40" windowWidth="20775" windowHeight="7620"/>
  </bookViews>
  <sheets>
    <sheet name="DataCSV" sheetId="1" r:id="rId1"/>
    <sheet name="Sheet2" sheetId="2" r:id="rId2"/>
    <sheet name="Chart1" sheetId="3" r:id="rId3"/>
  </sheets>
  <calcPr calcId="125725"/>
</workbook>
</file>

<file path=xl/calcChain.xml><?xml version="1.0" encoding="utf-8"?>
<calcChain xmlns="http://schemas.openxmlformats.org/spreadsheetml/2006/main">
  <c r="F30" i="1"/>
  <c r="E30"/>
  <c r="D30"/>
  <c r="C30"/>
  <c r="B30"/>
  <c r="K18"/>
  <c r="J18"/>
  <c r="I18"/>
  <c r="H18"/>
  <c r="G18"/>
  <c r="F18"/>
  <c r="E18"/>
  <c r="D18"/>
  <c r="C18"/>
  <c r="B18"/>
  <c r="R17"/>
  <c r="Q17"/>
  <c r="O17"/>
  <c r="N17"/>
  <c r="R16"/>
  <c r="Q16"/>
  <c r="O16"/>
  <c r="N16"/>
  <c r="R15"/>
  <c r="Q15"/>
  <c r="O15"/>
  <c r="N15"/>
  <c r="R14"/>
  <c r="Q14"/>
  <c r="O14"/>
  <c r="N14"/>
  <c r="R13"/>
  <c r="Q13"/>
  <c r="O13"/>
  <c r="N13"/>
  <c r="R12"/>
  <c r="Q12"/>
  <c r="O12"/>
  <c r="N12"/>
  <c r="R11"/>
  <c r="Q11"/>
  <c r="O11"/>
  <c r="N11"/>
  <c r="R10"/>
  <c r="Q10"/>
  <c r="O10"/>
  <c r="N10"/>
  <c r="R9"/>
  <c r="Q9"/>
  <c r="O9"/>
  <c r="N9"/>
  <c r="R8"/>
  <c r="Q8"/>
  <c r="O8"/>
  <c r="N8"/>
  <c r="R7"/>
  <c r="Q7"/>
  <c r="O7"/>
  <c r="N7"/>
  <c r="R6"/>
  <c r="Q6"/>
  <c r="O6"/>
  <c r="N6"/>
  <c r="R5"/>
  <c r="Q5"/>
  <c r="O5"/>
  <c r="N5"/>
  <c r="R4"/>
  <c r="Q4"/>
  <c r="O4"/>
  <c r="N4"/>
  <c r="R3"/>
  <c r="Q3"/>
  <c r="O3"/>
  <c r="N3"/>
</calcChain>
</file>

<file path=xl/sharedStrings.xml><?xml version="1.0" encoding="utf-8"?>
<sst xmlns="http://schemas.openxmlformats.org/spreadsheetml/2006/main" count="181" uniqueCount="181">
  <si>
    <t>Trial # (cm)</t>
  </si>
  <si>
    <t>Trial 1 (30cm)</t>
  </si>
  <si>
    <t>Trial 2  (35cm)</t>
  </si>
  <si>
    <t>Trial 3 (40cm)</t>
  </si>
  <si>
    <t xml:space="preserve">Trial 4 (45cm) </t>
  </si>
  <si>
    <t xml:space="preserve">Trial 5 (50cm) </t>
  </si>
  <si>
    <t>Trial 6 (55cm)</t>
  </si>
  <si>
    <t xml:space="preserve">Trial 7 (60cm) </t>
  </si>
  <si>
    <t xml:space="preserve">Trial 8 (65cm) </t>
  </si>
  <si>
    <t xml:space="preserve">Trial 9 (70cm) </t>
  </si>
  <si>
    <t>Trial 10 (75cm)</t>
  </si>
  <si>
    <t>y = Ax^n</t>
  </si>
  <si>
    <t>1st bounce min pressure @ min s</t>
  </si>
  <si>
    <t>1.808 @ 2.815</t>
  </si>
  <si>
    <t xml:space="preserve"> 1.828 @ 3.293 </t>
  </si>
  <si>
    <t>1.847 @ 0.7686</t>
  </si>
  <si>
    <t>1.795 @ 0.292</t>
  </si>
  <si>
    <t>1.687 @ .9931</t>
  </si>
  <si>
    <t>1.874 @ .9252</t>
  </si>
  <si>
    <t xml:space="preserve">1.808 @ .6039 </t>
  </si>
  <si>
    <t>1.699 @ .7245</t>
  </si>
  <si>
    <t>1.851 @ .7922</t>
  </si>
  <si>
    <t xml:space="preserve">1.630 @ .4848 </t>
  </si>
  <si>
    <t>Height (cm)</t>
  </si>
  <si>
    <t>Time (s)</t>
  </si>
  <si>
    <t>y^(1/.425)</t>
  </si>
  <si>
    <t>log x</t>
  </si>
  <si>
    <t>log y</t>
  </si>
  <si>
    <t>logA = -.415</t>
  </si>
  <si>
    <t>1st bounce max pressure @ max s</t>
  </si>
  <si>
    <t>4.137@ 2.814</t>
  </si>
  <si>
    <t xml:space="preserve">3.603 @ 3.293 </t>
  </si>
  <si>
    <t>4.121 @ 0.7679</t>
  </si>
  <si>
    <t>4.029 @ 0.2912</t>
  </si>
  <si>
    <t xml:space="preserve">3.728 @ .9927 </t>
  </si>
  <si>
    <t>4.086 @ .9248</t>
  </si>
  <si>
    <t>3.944 @ .6030</t>
  </si>
  <si>
    <t>3.989 @ .7242</t>
  </si>
  <si>
    <t>4.078 @ .7914</t>
  </si>
  <si>
    <t>4.165 @ .4844</t>
  </si>
  <si>
    <t>A = .385</t>
  </si>
  <si>
    <t>5th bounce min pressure @ min s</t>
  </si>
  <si>
    <t>1.828 @ 4.490</t>
  </si>
  <si>
    <t xml:space="preserve">1.932 @ 5.058 </t>
  </si>
  <si>
    <t>2.071 @ 2.925</t>
  </si>
  <si>
    <t>1.970 @ 2.240</t>
  </si>
  <si>
    <t xml:space="preserve">1.457 @ 3.010 </t>
  </si>
  <si>
    <t xml:space="preserve">1.539 @ 3.024 </t>
  </si>
  <si>
    <t xml:space="preserve">2.113 @ 2.768 </t>
  </si>
  <si>
    <t xml:space="preserve">1.740 @ 2.952 </t>
  </si>
  <si>
    <t xml:space="preserve">1.824 @ 3.087 </t>
  </si>
  <si>
    <t xml:space="preserve">1.368 @ 2.824 </t>
  </si>
  <si>
    <t>y = .385x^.425</t>
  </si>
  <si>
    <t>5th bounce max pressure @ min s</t>
  </si>
  <si>
    <t>3.489 @ 4.490</t>
  </si>
  <si>
    <t>3.490 @ 5.058</t>
  </si>
  <si>
    <t>3.739 @ 2.925</t>
  </si>
  <si>
    <t>3.933 @ 2.240</t>
  </si>
  <si>
    <t>4.190 @ 3.009</t>
  </si>
  <si>
    <t>4.186 @ 3.024</t>
  </si>
  <si>
    <t>3.877 @ 2.767</t>
  </si>
  <si>
    <t>4.129 @ 2.951</t>
  </si>
  <si>
    <t>3.927 @ 3.086</t>
  </si>
  <si>
    <t xml:space="preserve">4.188 @ 2.824 </t>
  </si>
  <si>
    <t>1.721 @ 3.291</t>
  </si>
  <si>
    <t xml:space="preserve">1.856 @ 3.050 </t>
  </si>
  <si>
    <t>1.755 @ 0.6895</t>
  </si>
  <si>
    <t>1.760 @ 1.178</t>
  </si>
  <si>
    <t>1.672 @ .8133</t>
  </si>
  <si>
    <t>1.757 @ .3922</t>
  </si>
  <si>
    <t>1.840 @ .4583</t>
  </si>
  <si>
    <t>1.793 @ .7289</t>
  </si>
  <si>
    <t xml:space="preserve">1.719 @ .9279 </t>
  </si>
  <si>
    <t xml:space="preserve">1.608 @ .8921 </t>
  </si>
  <si>
    <t>4.175 @ 3.289</t>
  </si>
  <si>
    <t xml:space="preserve">3.843 @ 3.050 </t>
  </si>
  <si>
    <t xml:space="preserve">3.887 @ 0.6905 </t>
  </si>
  <si>
    <t>3.946 @ 1.177</t>
  </si>
  <si>
    <t>3.664 @ .8142</t>
  </si>
  <si>
    <t xml:space="preserve">3.920 @ .3913 </t>
  </si>
  <si>
    <t>4.088 @ .4579</t>
  </si>
  <si>
    <t>3.917 @ .7299</t>
  </si>
  <si>
    <t xml:space="preserve">4.077 @ .9270 </t>
  </si>
  <si>
    <t xml:space="preserve">4.167 @ .8913 </t>
  </si>
  <si>
    <t xml:space="preserve">1.848 @ 4.965 </t>
  </si>
  <si>
    <t>1.851 @ 4.825</t>
  </si>
  <si>
    <t>1.795 @ 2.549</t>
  </si>
  <si>
    <t>1.803 @ 3.121</t>
  </si>
  <si>
    <t xml:space="preserve">1.841 @ 2.835 </t>
  </si>
  <si>
    <t xml:space="preserve">2.082 @ 2.493 </t>
  </si>
  <si>
    <t xml:space="preserve">1.881 @ 2.628 </t>
  </si>
  <si>
    <t xml:space="preserve">1.746 @ 2.954 </t>
  </si>
  <si>
    <t xml:space="preserve">1.700 @ 3.214 </t>
  </si>
  <si>
    <t xml:space="preserve">1.799 @ 3.236 </t>
  </si>
  <si>
    <t>3.934 @ 4.964</t>
  </si>
  <si>
    <t>3.943 @ 4.824</t>
  </si>
  <si>
    <t>3.500 @ 2.549</t>
  </si>
  <si>
    <t>3.244 @ 3.121</t>
  </si>
  <si>
    <t>3.609 @ 2.835</t>
  </si>
  <si>
    <t>3.633 @ 2.492</t>
  </si>
  <si>
    <t xml:space="preserve">3.950 @ 2.628 </t>
  </si>
  <si>
    <t xml:space="preserve">4.128 @ 2.953 </t>
  </si>
  <si>
    <t>3.726 @ 3.213</t>
  </si>
  <si>
    <t xml:space="preserve">3.796 @ 3.236 </t>
  </si>
  <si>
    <t xml:space="preserve">1.763 @ 3.375 </t>
  </si>
  <si>
    <t xml:space="preserve">1.857 @ 3.432 </t>
  </si>
  <si>
    <t>1.909 @ 0.4472</t>
  </si>
  <si>
    <t xml:space="preserve">1.717 @ 1.408 </t>
  </si>
  <si>
    <t xml:space="preserve">1.807 @ .9998 </t>
  </si>
  <si>
    <t xml:space="preserve">1.749 @ .4461 </t>
  </si>
  <si>
    <t xml:space="preserve">1.688 @ 1.075 </t>
  </si>
  <si>
    <t>1.795 @ .6178</t>
  </si>
  <si>
    <t>1.705 @ .4376</t>
  </si>
  <si>
    <t>1.454 @ .6978</t>
  </si>
  <si>
    <t>4.010 @ 3.374</t>
  </si>
  <si>
    <t>3.702 @ 3.43</t>
  </si>
  <si>
    <t>3.863 @ 0.4457</t>
  </si>
  <si>
    <t xml:space="preserve">3.702 @ 1.408 </t>
  </si>
  <si>
    <t>3.768 @ .999</t>
  </si>
  <si>
    <t>3.604 @ .4453</t>
  </si>
  <si>
    <t xml:space="preserve">3.832 @ 1.076 </t>
  </si>
  <si>
    <t>3.893 @ .6181</t>
  </si>
  <si>
    <t xml:space="preserve">3.905 @ .4386 </t>
  </si>
  <si>
    <t xml:space="preserve">3.855 @ .6986 </t>
  </si>
  <si>
    <t xml:space="preserve">1.757 @ 5.055 </t>
  </si>
  <si>
    <t xml:space="preserve">1.795 @ 5.203 </t>
  </si>
  <si>
    <t xml:space="preserve">1.897 @ 2.301 </t>
  </si>
  <si>
    <t>1.896 @ 3.351</t>
  </si>
  <si>
    <t xml:space="preserve">1.825 @ 2.994 </t>
  </si>
  <si>
    <t xml:space="preserve">2.002 @ 2.538 </t>
  </si>
  <si>
    <t xml:space="preserve">1.779 @ 3.249 </t>
  </si>
  <si>
    <t xml:space="preserve">1.856 @ 2.858 </t>
  </si>
  <si>
    <t>1.835 @ 2.724</t>
  </si>
  <si>
    <t xml:space="preserve">1.777 @ 3.037 </t>
  </si>
  <si>
    <t xml:space="preserve">4.168 @ 5.053 </t>
  </si>
  <si>
    <t xml:space="preserve">3.221 @ 5.204 </t>
  </si>
  <si>
    <t>3.664 @ 2.299</t>
  </si>
  <si>
    <t>3.911 @ 3.350</t>
  </si>
  <si>
    <t>3.912 @ 2.995</t>
  </si>
  <si>
    <t xml:space="preserve">3.812 @ 2.537 </t>
  </si>
  <si>
    <t xml:space="preserve">4.090 @ 3.248 </t>
  </si>
  <si>
    <t>3.761 @ 2.857</t>
  </si>
  <si>
    <t>3.969 @ 2.723</t>
  </si>
  <si>
    <t>max-min avg</t>
  </si>
  <si>
    <t>Trial 11 (25cm)</t>
  </si>
  <si>
    <t xml:space="preserve">Trial 12 (20cm) </t>
  </si>
  <si>
    <t>Trial 13 (15 cm)</t>
  </si>
  <si>
    <t>Trial 14 (10 cm)</t>
  </si>
  <si>
    <t xml:space="preserve">Trial 15 (5cm) </t>
  </si>
  <si>
    <t>0cm</t>
  </si>
  <si>
    <t>4.025 @ .6717</t>
  </si>
  <si>
    <t>3.723 @ 1.597</t>
  </si>
  <si>
    <t>4.108 @ .5963</t>
  </si>
  <si>
    <t>4.118 @ .6645</t>
  </si>
  <si>
    <t>3.231 @ .2196</t>
  </si>
  <si>
    <t>4.131 @ 2.191</t>
  </si>
  <si>
    <t>3.831 @ 2.989</t>
  </si>
  <si>
    <t>4.183 @ 1.839</t>
  </si>
  <si>
    <t>4.231 @ 1.657</t>
  </si>
  <si>
    <t>4.166 @ .9606</t>
  </si>
  <si>
    <t>3.635 @ .6189</t>
  </si>
  <si>
    <t>3.644 @ .5218</t>
  </si>
  <si>
    <t>3.831 @.4624</t>
  </si>
  <si>
    <t>3.739 @ .5912</t>
  </si>
  <si>
    <t>3.408 @ .5785</t>
  </si>
  <si>
    <t>4.166 @ 2.147</t>
  </si>
  <si>
    <t>3.963 @ 1.874</t>
  </si>
  <si>
    <t>4.234 @ 1.685</t>
  </si>
  <si>
    <t>3.722 @ 1.602</t>
  </si>
  <si>
    <t>4.004 @ 1.33</t>
  </si>
  <si>
    <t>4.063 @ .6732</t>
  </si>
  <si>
    <t>4.060 @ 1.743</t>
  </si>
  <si>
    <t>3.968 @ .5061</t>
  </si>
  <si>
    <t>3.387 @ .3212</t>
  </si>
  <si>
    <t>3.909 @ .3435</t>
  </si>
  <si>
    <t>4.149 @ 2.176</t>
  </si>
  <si>
    <t>4.188 @ 3.135</t>
  </si>
  <si>
    <t>4.168 @ 1.741</t>
  </si>
  <si>
    <t>4.221 @ 1.341</t>
  </si>
  <si>
    <t>3.232 @ 1.092</t>
  </si>
  <si>
    <t>Uncertainty could be exact drop height, probably about a tenth of an inch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</si>
</sst>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1" xfId="0" applyFont="1" applyBorder="1" applyAlignment="1"/>
    <xf numFmtId="0" fontId="1" fillId="3" borderId="0" xfId="0" applyFont="1" applyFill="1" applyAlignment="1"/>
    <xf numFmtId="0" fontId="1" fillId="0" borderId="1" xfId="0" applyFont="1" applyBorder="1"/>
    <xf numFmtId="0" fontId="1" fillId="0" borderId="0" xfId="0" applyFont="1"/>
    <xf numFmtId="0" fontId="1" fillId="4" borderId="0" xfId="0" applyFont="1" applyFill="1" applyAlignment="1"/>
    <xf numFmtId="0" fontId="2" fillId="5" borderId="1" xfId="0" applyFont="1" applyFill="1" applyBorder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Drop Height (cm) vs. Bounce Time (s)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DataCSV!$N$2</c:f>
              <c:strCache>
                <c:ptCount val="1"/>
                <c:pt idx="0">
                  <c:v>Time (s)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Gradient for Height vs. TIme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DataCSV!$M$3:$M$17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</c:numCache>
            </c:numRef>
          </c:xVal>
          <c:yVal>
            <c:numRef>
              <c:f>DataCSV!$N$3:$N$17</c:f>
              <c:numCache>
                <c:formatCode>General</c:formatCode>
                <c:ptCount val="15"/>
                <c:pt idx="0">
                  <c:v>0.747</c:v>
                </c:pt>
                <c:pt idx="1">
                  <c:v>1.0077</c:v>
                </c:pt>
                <c:pt idx="2">
                  <c:v>1.2334000000000001</c:v>
                </c:pt>
                <c:pt idx="3">
                  <c:v>1.3787333333333331</c:v>
                </c:pt>
                <c:pt idx="4">
                  <c:v>1.5167333333333335</c:v>
                </c:pt>
                <c:pt idx="5">
                  <c:v>1.6766666666666667</c:v>
                </c:pt>
                <c:pt idx="6">
                  <c:v>1.7709999999999997</c:v>
                </c:pt>
                <c:pt idx="7">
                  <c:v>1.9562999999999997</c:v>
                </c:pt>
                <c:pt idx="8">
                  <c:v>1.9449333333333334</c:v>
                </c:pt>
                <c:pt idx="9">
                  <c:v>2.0110333333333332</c:v>
                </c:pt>
                <c:pt idx="10">
                  <c:v>2.0971999999999995</c:v>
                </c:pt>
                <c:pt idx="11">
                  <c:v>2.1686999999999999</c:v>
                </c:pt>
                <c:pt idx="12">
                  <c:v>2.2296</c:v>
                </c:pt>
                <c:pt idx="13">
                  <c:v>2.2883333333333336</c:v>
                </c:pt>
                <c:pt idx="14">
                  <c:v>2.3755666666666668</c:v>
                </c:pt>
              </c:numCache>
            </c:numRef>
          </c:yVal>
        </c:ser>
        <c:dLbls/>
        <c:axId val="122625024"/>
        <c:axId val="122643584"/>
      </c:scatterChart>
      <c:valAx>
        <c:axId val="122625024"/>
        <c:scaling>
          <c:orientation val="minMax"/>
          <c:max val="8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Height (cm)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643584"/>
        <c:crosses val="autoZero"/>
        <c:crossBetween val="midCat"/>
        <c:majorUnit val="5"/>
        <c:minorUnit val="1"/>
      </c:valAx>
      <c:valAx>
        <c:axId val="122643584"/>
        <c:scaling>
          <c:orientation val="minMax"/>
          <c:max val="3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Time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625024"/>
        <c:crosses val="autoZero"/>
        <c:crossBetween val="midCat"/>
        <c:majorUnit val="0.5"/>
        <c:minorUnit val="0.1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Drop Height (cm) vs. Bounce Time (s)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Gradient of Height vs. Time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DataCSV!$M$3:$M$17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</c:numCache>
            </c:numRef>
          </c:xVal>
          <c:yVal>
            <c:numRef>
              <c:f>DataCSV!$N$3:$N$17</c:f>
              <c:numCache>
                <c:formatCode>General</c:formatCode>
                <c:ptCount val="15"/>
                <c:pt idx="0">
                  <c:v>0.747</c:v>
                </c:pt>
                <c:pt idx="1">
                  <c:v>1.0077</c:v>
                </c:pt>
                <c:pt idx="2">
                  <c:v>1.2334000000000001</c:v>
                </c:pt>
                <c:pt idx="3">
                  <c:v>1.3787333333333331</c:v>
                </c:pt>
                <c:pt idx="4">
                  <c:v>1.5167333333333335</c:v>
                </c:pt>
                <c:pt idx="5">
                  <c:v>1.6766666666666667</c:v>
                </c:pt>
                <c:pt idx="6">
                  <c:v>1.7709999999999997</c:v>
                </c:pt>
                <c:pt idx="7">
                  <c:v>1.9562999999999997</c:v>
                </c:pt>
                <c:pt idx="8">
                  <c:v>1.9449333333333334</c:v>
                </c:pt>
                <c:pt idx="9">
                  <c:v>2.0110333333333332</c:v>
                </c:pt>
                <c:pt idx="10">
                  <c:v>2.0971999999999995</c:v>
                </c:pt>
                <c:pt idx="11">
                  <c:v>2.1686999999999999</c:v>
                </c:pt>
                <c:pt idx="12">
                  <c:v>2.2296</c:v>
                </c:pt>
                <c:pt idx="13">
                  <c:v>2.2883333333333336</c:v>
                </c:pt>
                <c:pt idx="14">
                  <c:v>2.3755666666666668</c:v>
                </c:pt>
              </c:numCache>
            </c:numRef>
          </c:yVal>
        </c:ser>
        <c:dLbls/>
        <c:axId val="122657024"/>
        <c:axId val="122691968"/>
      </c:scatterChart>
      <c:valAx>
        <c:axId val="122657024"/>
        <c:scaling>
          <c:orientation val="minMax"/>
          <c:max val="8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Height (cm)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691968"/>
        <c:crosses val="autoZero"/>
        <c:crossBetween val="midCat"/>
        <c:majorUnit val="5"/>
        <c:minorUnit val="1"/>
      </c:valAx>
      <c:valAx>
        <c:axId val="122691968"/>
        <c:scaling>
          <c:orientation val="minMax"/>
          <c:max val="3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Time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657024"/>
        <c:crosses val="autoZero"/>
        <c:crossBetween val="midCat"/>
        <c:majorUnit val="0.5"/>
        <c:minorUnit val="0.1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Log Time (s) vs. Log Height (cm)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DataCSV!$R$2</c:f>
              <c:strCache>
                <c:ptCount val="1"/>
                <c:pt idx="0">
                  <c:v>log 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DataCSV!$Q$3:$Q$17</c:f>
              <c:numCache>
                <c:formatCode>General</c:formatCode>
                <c:ptCount val="15"/>
                <c:pt idx="0">
                  <c:v>0.69897000433601886</c:v>
                </c:pt>
                <c:pt idx="1">
                  <c:v>1</c:v>
                </c:pt>
                <c:pt idx="2">
                  <c:v>1.1760912590556813</c:v>
                </c:pt>
                <c:pt idx="3">
                  <c:v>1.3010299956639813</c:v>
                </c:pt>
                <c:pt idx="4">
                  <c:v>1.3979400086720377</c:v>
                </c:pt>
                <c:pt idx="5">
                  <c:v>1.4771212547196624</c:v>
                </c:pt>
                <c:pt idx="6">
                  <c:v>1.5440680443502757</c:v>
                </c:pt>
                <c:pt idx="7">
                  <c:v>1.6020599913279623</c:v>
                </c:pt>
                <c:pt idx="8">
                  <c:v>1.6532125137753437</c:v>
                </c:pt>
                <c:pt idx="9">
                  <c:v>1.6989700043360187</c:v>
                </c:pt>
                <c:pt idx="10">
                  <c:v>1.7403626894942439</c:v>
                </c:pt>
                <c:pt idx="11">
                  <c:v>1.7781512503836436</c:v>
                </c:pt>
                <c:pt idx="12">
                  <c:v>1.8129133566428555</c:v>
                </c:pt>
                <c:pt idx="13">
                  <c:v>1.8450980400142569</c:v>
                </c:pt>
                <c:pt idx="14">
                  <c:v>1.8750612633917001</c:v>
                </c:pt>
              </c:numCache>
            </c:numRef>
          </c:xVal>
          <c:yVal>
            <c:numRef>
              <c:f>DataCSV!$R$3:$R$17</c:f>
              <c:numCache>
                <c:formatCode>General</c:formatCode>
                <c:ptCount val="15"/>
                <c:pt idx="0">
                  <c:v>-0.12667939818460122</c:v>
                </c:pt>
                <c:pt idx="1">
                  <c:v>3.3312585613267391E-3</c:v>
                </c:pt>
                <c:pt idx="2">
                  <c:v>9.1103944090285952E-2</c:v>
                </c:pt>
                <c:pt idx="3">
                  <c:v>0.13948027555877154</c:v>
                </c:pt>
                <c:pt idx="4">
                  <c:v>0.18090923138524118</c:v>
                </c:pt>
                <c:pt idx="5">
                  <c:v>0.22444673033626497</c:v>
                </c:pt>
                <c:pt idx="6">
                  <c:v>0.24821856119007468</c:v>
                </c:pt>
                <c:pt idx="7">
                  <c:v>0.29143545492712192</c:v>
                </c:pt>
                <c:pt idx="8">
                  <c:v>0.28890471956318348</c:v>
                </c:pt>
                <c:pt idx="9">
                  <c:v>0.30341926918587864</c:v>
                </c:pt>
                <c:pt idx="10">
                  <c:v>0.32163984904168558</c:v>
                </c:pt>
                <c:pt idx="11">
                  <c:v>0.33619947946663176</c:v>
                </c:pt>
                <c:pt idx="12">
                  <c:v>0.34822695570524781</c:v>
                </c:pt>
                <c:pt idx="13">
                  <c:v>0.35951928685311152</c:v>
                </c:pt>
                <c:pt idx="14">
                  <c:v>0.37576722274057306</c:v>
                </c:pt>
              </c:numCache>
            </c:numRef>
          </c:yVal>
        </c:ser>
        <c:dLbls/>
        <c:axId val="122709504"/>
        <c:axId val="122711424"/>
      </c:scatterChart>
      <c:valAx>
        <c:axId val="12270950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Height (cm)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711424"/>
        <c:crosses val="autoZero"/>
        <c:crossBetween val="midCat"/>
        <c:majorUnit val="0.1"/>
        <c:minorUnit val="0.05"/>
      </c:valAx>
      <c:valAx>
        <c:axId val="122711424"/>
        <c:scaling>
          <c:orientation val="minMax"/>
          <c:min val="-0.2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Time (s) 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709504"/>
        <c:crosses val="autoZero"/>
        <c:crossBetween val="midCat"/>
        <c:majorUnit val="0.1"/>
        <c:minorUnit val="0.05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Time^(1/.425) (s) vs. Height (cm)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DataCSV!$O$2</c:f>
              <c:strCache>
                <c:ptCount val="1"/>
                <c:pt idx="0">
                  <c:v>y^(1/.425)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DataCSV!$M$3:$M$17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</c:numCache>
            </c:numRef>
          </c:xVal>
          <c:yVal>
            <c:numRef>
              <c:f>DataCSV!$O$3:$O$17</c:f>
              <c:numCache>
                <c:formatCode>General</c:formatCode>
                <c:ptCount val="15"/>
                <c:pt idx="0">
                  <c:v>0.50342042017786004</c:v>
                </c:pt>
                <c:pt idx="1">
                  <c:v>1.0182121040684964</c:v>
                </c:pt>
                <c:pt idx="2">
                  <c:v>1.6381822704664635</c:v>
                </c:pt>
                <c:pt idx="3">
                  <c:v>2.1290648190479891</c:v>
                </c:pt>
                <c:pt idx="4">
                  <c:v>2.6648255258734013</c:v>
                </c:pt>
                <c:pt idx="5">
                  <c:v>3.3737271313691823</c:v>
                </c:pt>
                <c:pt idx="6">
                  <c:v>3.8374583368276061</c:v>
                </c:pt>
                <c:pt idx="7">
                  <c:v>4.8498742951254057</c:v>
                </c:pt>
                <c:pt idx="8">
                  <c:v>4.7838308011999651</c:v>
                </c:pt>
                <c:pt idx="9">
                  <c:v>5.1752066024854706</c:v>
                </c:pt>
                <c:pt idx="10">
                  <c:v>5.7121505444371365</c:v>
                </c:pt>
                <c:pt idx="11">
                  <c:v>6.1809837062428894</c:v>
                </c:pt>
                <c:pt idx="12">
                  <c:v>6.5971679863351502</c:v>
                </c:pt>
                <c:pt idx="13">
                  <c:v>7.013385865727316</c:v>
                </c:pt>
                <c:pt idx="14">
                  <c:v>7.6587548992351513</c:v>
                </c:pt>
              </c:numCache>
            </c:numRef>
          </c:yVal>
        </c:ser>
        <c:dLbls/>
        <c:axId val="122589952"/>
        <c:axId val="122591872"/>
      </c:scatterChart>
      <c:valAx>
        <c:axId val="122589952"/>
        <c:scaling>
          <c:orientation val="minMax"/>
          <c:max val="8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Height (cm)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591872"/>
        <c:crosses val="autoZero"/>
        <c:crossBetween val="midCat"/>
        <c:majorUnit val="5"/>
        <c:minorUnit val="1"/>
      </c:valAx>
      <c:valAx>
        <c:axId val="122591872"/>
        <c:scaling>
          <c:orientation val="minMax"/>
          <c:min val="0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Time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589952"/>
        <c:crosses val="autoZero"/>
        <c:crossBetween val="midCat"/>
        <c:majorUnit val="1"/>
        <c:minorUnit val="0.25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Height (cm) vs Time (s)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exp"/>
          </c:trendline>
          <c:xVal>
            <c:numRef>
              <c:f>DataCSV!$E$17:$K$17</c:f>
              <c:numCache>
                <c:formatCode>General</c:formatCode>
                <c:ptCount val="7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</c:numCache>
            </c:numRef>
          </c:xVal>
          <c:yVal>
            <c:numRef>
              <c:f>DataCSV!$E$18:$K$18</c:f>
              <c:numCache>
                <c:formatCode>General</c:formatCode>
                <c:ptCount val="7"/>
                <c:pt idx="0">
                  <c:v>1.9449333333333334</c:v>
                </c:pt>
                <c:pt idx="1">
                  <c:v>2.0110333333333332</c:v>
                </c:pt>
                <c:pt idx="2">
                  <c:v>2.0971999999999995</c:v>
                </c:pt>
                <c:pt idx="3">
                  <c:v>2.1686999999999999</c:v>
                </c:pt>
                <c:pt idx="4">
                  <c:v>2.2296</c:v>
                </c:pt>
                <c:pt idx="5">
                  <c:v>2.2883333333333336</c:v>
                </c:pt>
                <c:pt idx="6">
                  <c:v>2.3755666666666668</c:v>
                </c:pt>
              </c:numCache>
            </c:numRef>
          </c:yVal>
        </c:ser>
        <c:dLbls/>
        <c:axId val="122913536"/>
        <c:axId val="122915456"/>
      </c:scatterChart>
      <c:valAx>
        <c:axId val="122913536"/>
        <c:scaling>
          <c:orientation val="minMax"/>
          <c:max val="8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Height (cm)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915456"/>
        <c:crosses val="autoZero"/>
        <c:crossBetween val="midCat"/>
        <c:minorUnit val="1"/>
      </c:valAx>
      <c:valAx>
        <c:axId val="122915456"/>
        <c:scaling>
          <c:orientation val="minMax"/>
          <c:max val="6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(s)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913536"/>
        <c:crosses val="autoZero"/>
        <c:crossBetween val="midCat"/>
        <c:minorUnit val="0.05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676275</xdr:colOff>
      <xdr:row>19</xdr:row>
      <xdr:rowOff>95250</xdr:rowOff>
    </xdr:from>
    <xdr:ext cx="571500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676275</xdr:colOff>
      <xdr:row>31</xdr:row>
      <xdr:rowOff>19050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13</xdr:col>
      <xdr:colOff>247650</xdr:colOff>
      <xdr:row>19</xdr:row>
      <xdr:rowOff>161925</xdr:rowOff>
    </xdr:from>
    <xdr:ext cx="5715000" cy="35337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7</xdr:col>
      <xdr:colOff>219075</xdr:colOff>
      <xdr:row>37</xdr:row>
      <xdr:rowOff>28575</xdr:rowOff>
    </xdr:from>
    <xdr:ext cx="5715000" cy="353377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2"/>
  <sheetViews>
    <sheetView tabSelected="1" workbookViewId="0"/>
  </sheetViews>
  <sheetFormatPr defaultColWidth="12.5703125" defaultRowHeight="15.75" customHeight="1"/>
  <sheetData>
    <row r="1" spans="1:19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S1" s="1" t="s">
        <v>11</v>
      </c>
    </row>
    <row r="2" spans="1:19">
      <c r="A2" s="1" t="s">
        <v>12</v>
      </c>
      <c r="B2" s="2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M2" s="3" t="s">
        <v>23</v>
      </c>
      <c r="N2" s="3" t="s">
        <v>24</v>
      </c>
      <c r="O2" s="1" t="s">
        <v>25</v>
      </c>
      <c r="Q2" s="1" t="s">
        <v>26</v>
      </c>
      <c r="R2" s="1" t="s">
        <v>27</v>
      </c>
      <c r="S2" s="1" t="s">
        <v>28</v>
      </c>
    </row>
    <row r="3" spans="1:19">
      <c r="A3" s="1" t="s">
        <v>29</v>
      </c>
      <c r="B3" s="4" t="s">
        <v>30</v>
      </c>
      <c r="C3" s="4" t="s">
        <v>31</v>
      </c>
      <c r="D3" s="4" t="s">
        <v>32</v>
      </c>
      <c r="E3" s="4" t="s">
        <v>33</v>
      </c>
      <c r="F3" s="4" t="s">
        <v>34</v>
      </c>
      <c r="G3" s="4" t="s">
        <v>35</v>
      </c>
      <c r="H3" s="4" t="s">
        <v>36</v>
      </c>
      <c r="I3" s="4" t="s">
        <v>37</v>
      </c>
      <c r="J3" s="4" t="s">
        <v>38</v>
      </c>
      <c r="K3" s="4" t="s">
        <v>39</v>
      </c>
      <c r="M3" s="3">
        <v>5</v>
      </c>
      <c r="N3" s="5">
        <f>((0.9606-0.2196)+(1.33-0.5785)+(1.092-0.3435))/3</f>
        <v>0.747</v>
      </c>
      <c r="O3" s="6">
        <f t="shared" ref="O3:O17" si="0">N3^(1/0.425)</f>
        <v>0.50342042017786004</v>
      </c>
      <c r="Q3" s="6">
        <f t="shared" ref="Q3:R3" si="1">LOG(M3)</f>
        <v>0.69897000433601886</v>
      </c>
      <c r="R3" s="6">
        <f t="shared" si="1"/>
        <v>-0.12667939818460122</v>
      </c>
      <c r="S3" s="1" t="s">
        <v>40</v>
      </c>
    </row>
    <row r="4" spans="1:19">
      <c r="A4" s="1" t="s">
        <v>41</v>
      </c>
      <c r="B4" s="2" t="s">
        <v>42</v>
      </c>
      <c r="C4" s="1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M4" s="3">
        <v>10</v>
      </c>
      <c r="N4" s="5">
        <f>((1.657-0.6645)+(1.602-0.5912)+(1.341-0.3212))/3</f>
        <v>1.0077</v>
      </c>
      <c r="O4" s="6">
        <f t="shared" si="0"/>
        <v>1.0182121040684964</v>
      </c>
      <c r="Q4" s="6">
        <f t="shared" ref="Q4:R4" si="2">LOG(M4)</f>
        <v>1</v>
      </c>
      <c r="R4" s="6">
        <f t="shared" si="2"/>
        <v>3.3312585613267391E-3</v>
      </c>
      <c r="S4" s="1" t="s">
        <v>52</v>
      </c>
    </row>
    <row r="5" spans="1:19">
      <c r="A5" s="1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  <c r="J5" s="7" t="s">
        <v>62</v>
      </c>
      <c r="K5" s="7" t="s">
        <v>63</v>
      </c>
      <c r="M5" s="3">
        <v>15</v>
      </c>
      <c r="N5" s="5">
        <f>((1.839-0.5963)+(1.685-0.4624)+(1.741-0.5061))/3</f>
        <v>1.2334000000000001</v>
      </c>
      <c r="O5" s="6">
        <f t="shared" si="0"/>
        <v>1.6381822704664635</v>
      </c>
      <c r="Q5" s="6">
        <f t="shared" ref="Q5:R5" si="3">LOG(M5)</f>
        <v>1.1760912590556813</v>
      </c>
      <c r="R5" s="6">
        <f t="shared" si="3"/>
        <v>9.1103944090285952E-2</v>
      </c>
    </row>
    <row r="6" spans="1:19">
      <c r="M6" s="3">
        <v>20</v>
      </c>
      <c r="N6" s="5">
        <f>((2.989-1.597)+(1.874-0.5218)+(3.135-1.743))/3</f>
        <v>1.3787333333333331</v>
      </c>
      <c r="O6" s="6">
        <f t="shared" si="0"/>
        <v>2.1290648190479891</v>
      </c>
      <c r="Q6" s="6">
        <f t="shared" ref="Q6:R6" si="4">LOG(M6)</f>
        <v>1.3010299956639813</v>
      </c>
      <c r="R6" s="6">
        <f t="shared" si="4"/>
        <v>0.13948027555877154</v>
      </c>
    </row>
    <row r="7" spans="1:19"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M7" s="3">
        <v>25</v>
      </c>
      <c r="N7" s="5">
        <f>((2.191-0.6717)+(2.147-0.6189)+(2.176-0.6732))/3</f>
        <v>1.5167333333333335</v>
      </c>
      <c r="O7" s="6">
        <f t="shared" si="0"/>
        <v>2.6648255258734013</v>
      </c>
      <c r="Q7" s="6">
        <f t="shared" ref="Q7:R7" si="5">LOG(M7)</f>
        <v>1.3979400086720377</v>
      </c>
      <c r="R7" s="6">
        <f t="shared" si="5"/>
        <v>0.18090923138524118</v>
      </c>
    </row>
    <row r="8" spans="1:19">
      <c r="B8" s="4" t="s">
        <v>74</v>
      </c>
      <c r="C8" s="4" t="s">
        <v>75</v>
      </c>
      <c r="D8" s="4" t="s">
        <v>76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82</v>
      </c>
      <c r="K8" s="4" t="s">
        <v>83</v>
      </c>
      <c r="M8" s="3">
        <v>30</v>
      </c>
      <c r="N8" s="5">
        <f>((4.49-2.814)+(4.964-3.289)+(5.053-3.374))/3</f>
        <v>1.6766666666666667</v>
      </c>
      <c r="O8" s="6">
        <f t="shared" si="0"/>
        <v>3.3737271313691823</v>
      </c>
      <c r="Q8" s="6">
        <f t="shared" ref="Q8:R8" si="6">LOG(M8)</f>
        <v>1.4771212547196624</v>
      </c>
      <c r="R8" s="6">
        <f t="shared" si="6"/>
        <v>0.22444673033626497</v>
      </c>
    </row>
    <row r="9" spans="1:19"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M9" s="3">
        <v>35</v>
      </c>
      <c r="N9" s="8">
        <f>((5.058-3.293)+(4.824-3.05)+(5.204-3.43))/3</f>
        <v>1.7709999999999997</v>
      </c>
      <c r="O9" s="6">
        <f t="shared" si="0"/>
        <v>3.8374583368276061</v>
      </c>
      <c r="Q9" s="6">
        <f t="shared" ref="Q9:R9" si="7">LOG(M9)</f>
        <v>1.5440680443502757</v>
      </c>
      <c r="R9" s="6">
        <f t="shared" si="7"/>
        <v>0.24821856119007468</v>
      </c>
    </row>
    <row r="10" spans="1:19">
      <c r="B10" s="7" t="s">
        <v>94</v>
      </c>
      <c r="C10" s="7" t="s">
        <v>95</v>
      </c>
      <c r="D10" s="7" t="s">
        <v>96</v>
      </c>
      <c r="E10" s="7" t="s">
        <v>97</v>
      </c>
      <c r="F10" s="7" t="s">
        <v>98</v>
      </c>
      <c r="G10" s="7" t="s">
        <v>99</v>
      </c>
      <c r="H10" s="7" t="s">
        <v>100</v>
      </c>
      <c r="I10" s="7" t="s">
        <v>101</v>
      </c>
      <c r="J10" s="7" t="s">
        <v>102</v>
      </c>
      <c r="K10" s="7" t="s">
        <v>103</v>
      </c>
      <c r="M10" s="3">
        <v>40</v>
      </c>
      <c r="N10" s="5">
        <f>((2.925-0.7679)+(2.549-0.6905)+(2.299-0.4457))/3</f>
        <v>1.9562999999999997</v>
      </c>
      <c r="O10" s="6">
        <f t="shared" si="0"/>
        <v>4.8498742951254057</v>
      </c>
      <c r="Q10" s="6">
        <f t="shared" ref="Q10:R10" si="8">LOG(M10)</f>
        <v>1.6020599913279623</v>
      </c>
      <c r="R10" s="6">
        <f t="shared" si="8"/>
        <v>0.29143545492712192</v>
      </c>
    </row>
    <row r="11" spans="1:19">
      <c r="M11" s="3">
        <v>45</v>
      </c>
      <c r="N11" s="5">
        <f>((2.24-0.2912)+(3.121-1.177)+(3.35-1.408))/3</f>
        <v>1.9449333333333334</v>
      </c>
      <c r="O11" s="6">
        <f t="shared" si="0"/>
        <v>4.7838308011999651</v>
      </c>
      <c r="Q11" s="6">
        <f t="shared" ref="Q11:R11" si="9">LOG(M11)</f>
        <v>1.6532125137753437</v>
      </c>
      <c r="R11" s="6">
        <f t="shared" si="9"/>
        <v>0.28890471956318348</v>
      </c>
    </row>
    <row r="12" spans="1:19">
      <c r="B12" s="1" t="s">
        <v>104</v>
      </c>
      <c r="C12" s="1" t="s">
        <v>105</v>
      </c>
      <c r="D12" s="1" t="s">
        <v>106</v>
      </c>
      <c r="E12" s="1" t="s">
        <v>107</v>
      </c>
      <c r="F12" s="1" t="s">
        <v>108</v>
      </c>
      <c r="G12" s="1" t="s">
        <v>109</v>
      </c>
      <c r="H12" s="1" t="s">
        <v>110</v>
      </c>
      <c r="I12" s="1" t="s">
        <v>111</v>
      </c>
      <c r="J12" s="1" t="s">
        <v>112</v>
      </c>
      <c r="K12" s="1" t="s">
        <v>113</v>
      </c>
      <c r="M12" s="3">
        <v>50</v>
      </c>
      <c r="N12" s="5">
        <f>((3.009-0.9927)+(2.835-0.8142)+(2.995-0.999))/3</f>
        <v>2.0110333333333332</v>
      </c>
      <c r="O12" s="6">
        <f t="shared" si="0"/>
        <v>5.1752066024854706</v>
      </c>
      <c r="Q12" s="6">
        <f t="shared" ref="Q12:R12" si="10">LOG(M12)</f>
        <v>1.6989700043360187</v>
      </c>
      <c r="R12" s="6">
        <f t="shared" si="10"/>
        <v>0.30341926918587864</v>
      </c>
    </row>
    <row r="13" spans="1:19">
      <c r="B13" s="4" t="s">
        <v>114</v>
      </c>
      <c r="C13" s="4" t="s">
        <v>115</v>
      </c>
      <c r="D13" s="4" t="s">
        <v>116</v>
      </c>
      <c r="E13" s="4" t="s">
        <v>117</v>
      </c>
      <c r="F13" s="4" t="s">
        <v>118</v>
      </c>
      <c r="G13" s="4" t="s">
        <v>119</v>
      </c>
      <c r="H13" s="4" t="s">
        <v>120</v>
      </c>
      <c r="I13" s="4" t="s">
        <v>121</v>
      </c>
      <c r="J13" s="4" t="s">
        <v>122</v>
      </c>
      <c r="K13" s="4" t="s">
        <v>123</v>
      </c>
      <c r="M13" s="3">
        <v>55</v>
      </c>
      <c r="N13" s="5">
        <f>((3.024-0.9248)+(2.492-0.3913)+(2.537-0.4453))/3</f>
        <v>2.0971999999999995</v>
      </c>
      <c r="O13" s="6">
        <f t="shared" si="0"/>
        <v>5.7121505444371365</v>
      </c>
      <c r="Q13" s="6">
        <f t="shared" ref="Q13:R13" si="11">LOG(M13)</f>
        <v>1.7403626894942439</v>
      </c>
      <c r="R13" s="6">
        <f t="shared" si="11"/>
        <v>0.32163984904168558</v>
      </c>
    </row>
    <row r="14" spans="1:19">
      <c r="B14" s="1" t="s">
        <v>124</v>
      </c>
      <c r="C14" s="1" t="s">
        <v>125</v>
      </c>
      <c r="D14" s="1" t="s">
        <v>126</v>
      </c>
      <c r="E14" s="1" t="s">
        <v>127</v>
      </c>
      <c r="F14" s="1" t="s">
        <v>128</v>
      </c>
      <c r="G14" s="1" t="s">
        <v>129</v>
      </c>
      <c r="H14" s="1" t="s">
        <v>130</v>
      </c>
      <c r="I14" s="1" t="s">
        <v>131</v>
      </c>
      <c r="J14" s="1" t="s">
        <v>132</v>
      </c>
      <c r="K14" s="1" t="s">
        <v>133</v>
      </c>
      <c r="M14" s="3">
        <v>60</v>
      </c>
      <c r="N14" s="8">
        <f>((2.767-0.603)+(2.628-0.4579)+(3.248-1.076))/3</f>
        <v>2.1686999999999999</v>
      </c>
      <c r="O14" s="6">
        <f t="shared" si="0"/>
        <v>6.1809837062428894</v>
      </c>
      <c r="Q14" s="6">
        <f t="shared" ref="Q14:R14" si="12">LOG(M14)</f>
        <v>1.7781512503836436</v>
      </c>
      <c r="R14" s="6">
        <f t="shared" si="12"/>
        <v>0.33619947946663176</v>
      </c>
    </row>
    <row r="15" spans="1:19">
      <c r="B15" s="7" t="s">
        <v>134</v>
      </c>
      <c r="C15" s="7" t="s">
        <v>135</v>
      </c>
      <c r="D15" s="7" t="s">
        <v>136</v>
      </c>
      <c r="E15" s="7" t="s">
        <v>137</v>
      </c>
      <c r="F15" s="7" t="s">
        <v>138</v>
      </c>
      <c r="G15" s="7" t="s">
        <v>139</v>
      </c>
      <c r="H15" s="7" t="s">
        <v>140</v>
      </c>
      <c r="I15" s="7" t="s">
        <v>141</v>
      </c>
      <c r="J15" s="7" t="s">
        <v>142</v>
      </c>
      <c r="K15" s="9"/>
      <c r="M15" s="3">
        <v>65</v>
      </c>
      <c r="N15" s="5">
        <f>((2.951-0.7242)+(2.953-0.7299)+(2.857-0.6181))/3</f>
        <v>2.2296</v>
      </c>
      <c r="O15" s="6">
        <f t="shared" si="0"/>
        <v>6.5971679863351502</v>
      </c>
      <c r="Q15" s="6">
        <f t="shared" ref="Q15:R15" si="13">LOG(M15)</f>
        <v>1.8129133566428555</v>
      </c>
      <c r="R15" s="6">
        <f t="shared" si="13"/>
        <v>0.34822695570524781</v>
      </c>
    </row>
    <row r="16" spans="1:19">
      <c r="B16" s="1"/>
      <c r="M16" s="3">
        <v>70</v>
      </c>
      <c r="N16" s="5">
        <f>((3.086-0.7914)+(3.213-0.927)+(2.723-0.4386))/3</f>
        <v>2.2883333333333336</v>
      </c>
      <c r="O16" s="6">
        <f t="shared" si="0"/>
        <v>7.013385865727316</v>
      </c>
      <c r="Q16" s="6">
        <f t="shared" ref="Q16:R16" si="14">LOG(M16)</f>
        <v>1.8450980400142569</v>
      </c>
      <c r="R16" s="6">
        <f t="shared" si="14"/>
        <v>0.35951928685311152</v>
      </c>
    </row>
    <row r="17" spans="2:18">
      <c r="B17" s="1" t="s">
        <v>143</v>
      </c>
      <c r="E17" s="1">
        <v>45</v>
      </c>
      <c r="F17" s="1">
        <v>50</v>
      </c>
      <c r="G17" s="1">
        <v>55</v>
      </c>
      <c r="H17" s="1">
        <v>60</v>
      </c>
      <c r="I17" s="1">
        <v>65</v>
      </c>
      <c r="J17" s="1">
        <v>70</v>
      </c>
      <c r="K17" s="1">
        <v>75</v>
      </c>
      <c r="M17" s="3">
        <v>75</v>
      </c>
      <c r="N17" s="5">
        <f>((2.824-0.4844)+(3.236-0.8913)+(3.141-0.6986))/3</f>
        <v>2.3755666666666668</v>
      </c>
      <c r="O17" s="6">
        <f t="shared" si="0"/>
        <v>7.6587548992351513</v>
      </c>
      <c r="Q17" s="6">
        <f t="shared" ref="Q17:R17" si="15">LOG(M17)</f>
        <v>1.8750612633917001</v>
      </c>
      <c r="R17" s="6">
        <f t="shared" si="15"/>
        <v>0.37576722274057306</v>
      </c>
    </row>
    <row r="18" spans="2:18">
      <c r="B18" s="1">
        <f>((4.49-2.814)+(4.964-3.289)+(5.053-3.374))/3</f>
        <v>1.6766666666666667</v>
      </c>
      <c r="C18" s="1">
        <f>((5.058-3.293)+(4.824-3.05)+(5.204-3.43))/3</f>
        <v>1.7709999999999997</v>
      </c>
      <c r="D18" s="6">
        <f>((2.925-0.7679)+(2.549-0.6905)+(2.299-0.4457))/3</f>
        <v>1.9562999999999997</v>
      </c>
      <c r="E18" s="6">
        <f>((2.24-0.2912)+(3.121-1.177)+(3.35-1.408))/3</f>
        <v>1.9449333333333334</v>
      </c>
      <c r="F18" s="6">
        <f>((3.009-0.9927)+(2.835-0.8142)+(2.995-0.999))/3</f>
        <v>2.0110333333333332</v>
      </c>
      <c r="G18" s="6">
        <f>((3.024-0.9248)+(2.492-0.3913)+(2.537-0.4453))/3</f>
        <v>2.0971999999999995</v>
      </c>
      <c r="H18" s="6">
        <f>((2.767-0.603)+(2.628-0.4579)+(3.248-1.076))/3</f>
        <v>2.1686999999999999</v>
      </c>
      <c r="I18" s="6">
        <f>((2.951-0.7242)+(2.953-0.7299)+(2.857-0.6181))/3</f>
        <v>2.2296</v>
      </c>
      <c r="J18" s="6">
        <f>((3.086-0.7914)+(3.213-0.927)+(2.723-0.4386))/3</f>
        <v>2.2883333333333336</v>
      </c>
      <c r="K18" s="6">
        <f>((2.824-0.4844)+(3.236-0.8913)+(3.141-0.6986))/3</f>
        <v>2.3755666666666668</v>
      </c>
    </row>
    <row r="20" spans="2:18">
      <c r="B20" s="1" t="s">
        <v>144</v>
      </c>
      <c r="C20" s="1" t="s">
        <v>145</v>
      </c>
      <c r="D20" s="1" t="s">
        <v>146</v>
      </c>
      <c r="E20" s="1" t="s">
        <v>147</v>
      </c>
      <c r="F20" s="1" t="s">
        <v>148</v>
      </c>
      <c r="G20" s="1" t="s">
        <v>149</v>
      </c>
    </row>
    <row r="21" spans="2:18">
      <c r="B21" s="1" t="s">
        <v>150</v>
      </c>
      <c r="C21" s="1" t="s">
        <v>151</v>
      </c>
      <c r="D21" s="1" t="s">
        <v>152</v>
      </c>
      <c r="E21" s="1" t="s">
        <v>153</v>
      </c>
      <c r="F21" s="1" t="s">
        <v>154</v>
      </c>
      <c r="G21" s="1">
        <v>0</v>
      </c>
    </row>
    <row r="22" spans="2:18">
      <c r="B22" s="1" t="s">
        <v>155</v>
      </c>
      <c r="C22" s="1" t="s">
        <v>156</v>
      </c>
      <c r="D22" s="1" t="s">
        <v>157</v>
      </c>
      <c r="E22" s="1" t="s">
        <v>158</v>
      </c>
      <c r="F22" s="1" t="s">
        <v>159</v>
      </c>
      <c r="G22" s="1">
        <v>0</v>
      </c>
    </row>
    <row r="24" spans="2:18">
      <c r="B24" s="1" t="s">
        <v>160</v>
      </c>
      <c r="C24" s="1" t="s">
        <v>161</v>
      </c>
      <c r="D24" s="1" t="s">
        <v>162</v>
      </c>
      <c r="E24" s="1" t="s">
        <v>163</v>
      </c>
      <c r="F24" s="1" t="s">
        <v>164</v>
      </c>
      <c r="G24" s="1">
        <v>0</v>
      </c>
    </row>
    <row r="25" spans="2:18">
      <c r="B25" s="1" t="s">
        <v>165</v>
      </c>
      <c r="C25" s="1" t="s">
        <v>166</v>
      </c>
      <c r="D25" s="1" t="s">
        <v>167</v>
      </c>
      <c r="E25" s="1" t="s">
        <v>168</v>
      </c>
      <c r="F25" s="1" t="s">
        <v>169</v>
      </c>
      <c r="G25" s="1">
        <v>0</v>
      </c>
    </row>
    <row r="27" spans="2:18">
      <c r="B27" s="1" t="s">
        <v>170</v>
      </c>
      <c r="C27" s="1" t="s">
        <v>171</v>
      </c>
      <c r="D27" s="1" t="s">
        <v>172</v>
      </c>
      <c r="E27" s="1" t="s">
        <v>173</v>
      </c>
      <c r="F27" s="1" t="s">
        <v>174</v>
      </c>
      <c r="G27" s="1">
        <v>0</v>
      </c>
    </row>
    <row r="28" spans="2:18">
      <c r="B28" s="1" t="s">
        <v>175</v>
      </c>
      <c r="C28" s="1" t="s">
        <v>176</v>
      </c>
      <c r="D28" s="1" t="s">
        <v>177</v>
      </c>
      <c r="E28" s="1" t="s">
        <v>178</v>
      </c>
      <c r="F28" s="1" t="s">
        <v>179</v>
      </c>
      <c r="G28" s="1">
        <v>0</v>
      </c>
    </row>
    <row r="30" spans="2:18">
      <c r="B30" s="6">
        <f>((2.191-0.6717)+(2.147-0.6189)+(2.176-0.6732))/3</f>
        <v>1.5167333333333335</v>
      </c>
      <c r="C30" s="6">
        <f>((2.989-1.597)+(1.874-0.5218)+(3.135-1.743))/3</f>
        <v>1.3787333333333331</v>
      </c>
      <c r="D30" s="6">
        <f>((1.839-0.5963)+(1.685-0.4624)+(1.741-0.5061))/3</f>
        <v>1.2334000000000001</v>
      </c>
      <c r="E30" s="6">
        <f>((1.657-0.6645)+(1.602-0.5912)+(1.341-0.3212))/3</f>
        <v>1.0077</v>
      </c>
      <c r="F30" s="6">
        <f>((0.9606-0.2196)+(1.33-0.5785)+(1.092-0.3435))/3</f>
        <v>0.747</v>
      </c>
    </row>
    <row r="32" spans="2:18">
      <c r="B32" s="1" t="s">
        <v>180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DataCSV</vt:lpstr>
      <vt:lpstr>Sheet2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2022-05-17T18:52:47Z</dcterms:created>
  <dcterms:modified xsi:type="dcterms:W3CDTF">2022-05-17T18:55:23Z</dcterms:modified>
</cp:coreProperties>
</file>