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<sst xmlns="http://schemas.openxmlformats.org/spreadsheetml/2006/main" count="68" uniqueCount="38">
  <si>
    <t>Temperature (Degrees Celsius)</t>
  </si>
  <si>
    <t>Final Values</t>
  </si>
  <si>
    <t>Trial One (Seconds)</t>
  </si>
  <si>
    <t>±</t>
  </si>
  <si>
    <t>Trial Two (Seconds)</t>
  </si>
  <si>
    <t>Trial Three (Seconds)</t>
  </si>
  <si>
    <t>Trial Four (Seconds)</t>
  </si>
  <si>
    <t>Trial Five (s)</t>
  </si>
  <si>
    <t>Average</t>
  </si>
  <si>
    <t>Radius (m)</t>
  </si>
  <si>
    <t>Distance (m)</t>
  </si>
  <si>
    <t>Mass Sphere (kg)</t>
  </si>
  <si>
    <t xml:space="preserve">Temperature </t>
  </si>
  <si>
    <t>Time</t>
  </si>
  <si>
    <t>Distance</t>
  </si>
  <si>
    <t>Mass of Sphere</t>
  </si>
  <si>
    <t>Radius</t>
  </si>
  <si>
    <t>Gravity</t>
  </si>
  <si>
    <t>Volume (m^3)</t>
  </si>
  <si>
    <t>Average velocity</t>
  </si>
  <si>
    <t xml:space="preserve">Density </t>
  </si>
  <si>
    <t>Viscousity</t>
  </si>
  <si>
    <t>Uncertainty</t>
  </si>
  <si>
    <t>Temperature</t>
  </si>
  <si>
    <t>Density</t>
  </si>
  <si>
    <t xml:space="preserve">Mass </t>
  </si>
  <si>
    <t>Total Uncertainty</t>
  </si>
  <si>
    <t>Viscosity</t>
  </si>
  <si>
    <t>435.14±6.08</t>
  </si>
  <si>
    <t>358.29±3.70</t>
  </si>
  <si>
    <t>248.67±2.65</t>
  </si>
  <si>
    <t>235.52±2.70</t>
  </si>
  <si>
    <t>181.08±1.92</t>
  </si>
  <si>
    <t>145.98±1.83</t>
  </si>
  <si>
    <t>115.64±1.38</t>
  </si>
  <si>
    <t>91.618±1.10</t>
  </si>
  <si>
    <t>82.703±0.97</t>
  </si>
  <si>
    <t>65.861±0.71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</si>
</sst>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sz val="11.0"/>
      <color rgb="FF000000"/>
      <name val="Inconsolata"/>
    </font>
    <font>
      <sz val="10.0"/>
      <color rgb="FF222222"/>
      <name val="Arial"/>
    </font>
    <font>
      <color rgb="FF000000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/>
    </xf>
    <xf borderId="1" fillId="0" fontId="0" numFmtId="0" xfId="0" applyAlignment="1" applyBorder="1" applyFont="1">
      <alignment readingOrder="0"/>
    </xf>
    <xf borderId="1" fillId="0" fontId="0" numFmtId="2" xfId="0" applyAlignment="1" applyBorder="1" applyFont="1" applyNumberFormat="1">
      <alignment readingOrder="0"/>
    </xf>
    <xf borderId="1" fillId="0" fontId="1" numFmtId="2" xfId="0" applyAlignment="1" applyBorder="1" applyFont="1" applyNumberFormat="1">
      <alignment horizontal="right"/>
    </xf>
    <xf borderId="2" fillId="2" fontId="2" numFmtId="0" xfId="0" applyAlignment="1" applyBorder="1" applyFill="1" applyFont="1">
      <alignment readingOrder="0"/>
    </xf>
    <xf borderId="3" fillId="0" fontId="1" numFmtId="2" xfId="0" applyAlignment="1" applyBorder="1" applyFont="1" applyNumberFormat="1">
      <alignment horizontal="left"/>
    </xf>
    <xf borderId="1" fillId="0" fontId="0" numFmtId="2" xfId="0" applyAlignment="1" applyBorder="1" applyFont="1" applyNumberFormat="1">
      <alignment horizontal="right" readingOrder="0"/>
    </xf>
    <xf borderId="1" fillId="0" fontId="1" numFmtId="0" xfId="0" applyAlignment="1" applyBorder="1" applyFont="1">
      <alignment readingOrder="0"/>
    </xf>
    <xf borderId="1" fillId="0" fontId="1" numFmtId="2" xfId="0" applyBorder="1" applyFont="1" applyNumberFormat="1"/>
    <xf borderId="1" fillId="0" fontId="1" numFmtId="2" xfId="0" applyAlignment="1" applyBorder="1" applyFont="1" applyNumberFormat="1">
      <alignment readingOrder="0"/>
    </xf>
    <xf borderId="1" fillId="0" fontId="1" numFmtId="0" xfId="0" applyBorder="1" applyFont="1"/>
    <xf borderId="0" fillId="2" fontId="3" numFmtId="0" xfId="0" applyAlignment="1" applyFont="1">
      <alignment horizontal="left" readingOrder="0" shrinkToFit="0" wrapText="0"/>
    </xf>
    <xf borderId="1" fillId="0" fontId="1" numFmtId="0" xfId="0" applyAlignment="1" applyBorder="1" applyFont="1">
      <alignment horizontal="center" readingOrder="0"/>
    </xf>
    <xf borderId="1" fillId="0" fontId="1" numFmtId="11" xfId="0" applyBorder="1" applyFont="1" applyNumberFormat="1"/>
    <xf borderId="0" fillId="0" fontId="1" numFmtId="0" xfId="0" applyAlignment="1" applyFont="1">
      <alignment readingOrder="0"/>
    </xf>
    <xf borderId="1" fillId="2" fontId="4" numFmtId="0" xfId="0" applyAlignment="1" applyBorder="1" applyFont="1">
      <alignment horizontal="left" readingOrder="0"/>
    </xf>
    <xf borderId="2" fillId="0" fontId="1" numFmtId="0" xfId="0" applyBorder="1" applyFont="1"/>
    <xf borderId="3" fillId="0" fontId="1" numFmtId="0" xfId="0" applyAlignment="1" applyBorder="1" applyFont="1">
      <alignment horizontal="left"/>
    </xf>
    <xf borderId="1" fillId="0" fontId="1" numFmtId="2" xfId="0" applyAlignment="1" applyBorder="1" applyFont="1" applyNumberFormat="1">
      <alignment horizontal="right" readingOrder="0"/>
    </xf>
    <xf borderId="2" fillId="2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86"/>
    <col customWidth="1" min="3" max="3" width="14.86"/>
    <col customWidth="1" min="12" max="12" width="15.29"/>
    <col customWidth="1" min="13" max="13" width="12.29"/>
    <col customWidth="1" min="14" max="14" width="2.0"/>
    <col customWidth="1" min="15" max="15" width="12.0"/>
  </cols>
  <sheetData>
    <row r="1">
      <c r="A1" s="1" t="s">
        <v>0</v>
      </c>
      <c r="B1" s="2">
        <v>2.0</v>
      </c>
      <c r="C1" s="2">
        <v>9.0</v>
      </c>
      <c r="D1" s="2">
        <v>23.0</v>
      </c>
      <c r="E1" s="2">
        <v>29.0</v>
      </c>
      <c r="F1" s="2">
        <v>40.0</v>
      </c>
      <c r="G1" s="2">
        <v>51.0</v>
      </c>
      <c r="H1" s="2">
        <v>63.0</v>
      </c>
      <c r="I1" s="2">
        <v>72.0</v>
      </c>
      <c r="J1" s="2">
        <v>78.0</v>
      </c>
      <c r="K1" s="2">
        <v>90.0</v>
      </c>
      <c r="M1" s="3" t="s">
        <v>1</v>
      </c>
      <c r="O1" s="4"/>
    </row>
    <row r="2">
      <c r="A2" s="1" t="s">
        <v>2</v>
      </c>
      <c r="B2" s="5">
        <v>166.06</v>
      </c>
      <c r="C2" s="6">
        <v>120.32</v>
      </c>
      <c r="D2" s="6">
        <v>83.4</v>
      </c>
      <c r="E2" s="2">
        <v>80.59</v>
      </c>
      <c r="F2" s="2">
        <v>64.05</v>
      </c>
      <c r="G2" s="2">
        <v>48.56</v>
      </c>
      <c r="H2" s="2">
        <v>41.61</v>
      </c>
      <c r="I2" s="2">
        <v>32.28</v>
      </c>
      <c r="J2" s="2">
        <v>29.58</v>
      </c>
      <c r="K2" s="2">
        <v>23.49</v>
      </c>
      <c r="M2" s="7">
        <v>28.566458761441492</v>
      </c>
      <c r="N2" s="8" t="s">
        <v>3</v>
      </c>
      <c r="O2" s="9">
        <v>0.41941077248127545</v>
      </c>
    </row>
    <row r="3">
      <c r="A3" s="1" t="s">
        <v>4</v>
      </c>
      <c r="B3" s="5">
        <v>144.87</v>
      </c>
      <c r="C3" s="5">
        <v>125.52</v>
      </c>
      <c r="D3" s="5">
        <v>85.36</v>
      </c>
      <c r="E3" s="2">
        <v>83.85</v>
      </c>
      <c r="F3" s="2">
        <v>60.59</v>
      </c>
      <c r="G3" s="2">
        <v>47.91</v>
      </c>
      <c r="H3" s="10">
        <v>40.8</v>
      </c>
      <c r="I3" s="2">
        <v>32.44</v>
      </c>
      <c r="J3" s="2">
        <v>27.51</v>
      </c>
      <c r="K3" s="2">
        <v>22.91</v>
      </c>
      <c r="M3" s="7">
        <v>23.52105394298724</v>
      </c>
      <c r="N3" s="8" t="s">
        <v>3</v>
      </c>
      <c r="O3" s="9">
        <v>0.25225919832901444</v>
      </c>
    </row>
    <row r="4">
      <c r="A4" s="1" t="s">
        <v>5</v>
      </c>
      <c r="B4" s="5">
        <v>145.93</v>
      </c>
      <c r="C4" s="5">
        <v>122.91</v>
      </c>
      <c r="D4" s="5">
        <v>86.83</v>
      </c>
      <c r="E4" s="2">
        <v>78.26</v>
      </c>
      <c r="F4" s="2">
        <v>62.42</v>
      </c>
      <c r="G4" s="2">
        <v>51.76</v>
      </c>
      <c r="H4" s="2">
        <v>38.49</v>
      </c>
      <c r="I4" s="2">
        <v>30.92</v>
      </c>
      <c r="J4" s="2">
        <v>28.97</v>
      </c>
      <c r="K4" s="2">
        <v>22.35</v>
      </c>
      <c r="M4" s="7">
        <v>16.3250600305786</v>
      </c>
      <c r="N4" s="8" t="s">
        <v>3</v>
      </c>
      <c r="O4" s="9">
        <v>0.18115301895888203</v>
      </c>
    </row>
    <row r="5">
      <c r="A5" s="1" t="s">
        <v>6</v>
      </c>
      <c r="B5" s="5">
        <v>143.82</v>
      </c>
      <c r="C5" s="5">
        <v>126.73</v>
      </c>
      <c r="D5" s="5">
        <v>88.24</v>
      </c>
      <c r="E5" s="2">
        <v>82.37</v>
      </c>
      <c r="F5" s="2">
        <v>63.26</v>
      </c>
      <c r="G5" s="2">
        <v>52.61</v>
      </c>
      <c r="H5" s="2">
        <v>38.89</v>
      </c>
      <c r="I5" s="2">
        <v>30.16</v>
      </c>
      <c r="J5" s="2">
        <v>28.15</v>
      </c>
      <c r="K5" s="2">
        <v>22.16</v>
      </c>
      <c r="M5" s="7">
        <v>15.461540761089564</v>
      </c>
      <c r="N5" s="8" t="s">
        <v>3</v>
      </c>
      <c r="O5" s="9">
        <v>0.18467869543059592</v>
      </c>
    </row>
    <row r="6">
      <c r="A6" s="11" t="s">
        <v>7</v>
      </c>
      <c r="B6" s="11">
        <v>151.84</v>
      </c>
      <c r="C6" s="12">
        <f t="shared" ref="C6:D6" si="1">AVERAGE(C2:C5)+0.26</f>
        <v>124.13</v>
      </c>
      <c r="D6" s="12">
        <f t="shared" si="1"/>
        <v>86.2175</v>
      </c>
      <c r="E6" s="13">
        <v>82.23</v>
      </c>
      <c r="F6" s="12">
        <f>AVERAGE(F2:F5)+0.26</f>
        <v>62.84</v>
      </c>
      <c r="G6" s="13">
        <v>51.62</v>
      </c>
      <c r="H6" s="12">
        <f>AVERAGE(H2:H5)+0.26</f>
        <v>40.2075</v>
      </c>
      <c r="I6" s="13">
        <v>32.64</v>
      </c>
      <c r="J6" s="12">
        <f t="shared" ref="J6:K6" si="2">AVERAGE(J2:J5)+0.26</f>
        <v>28.8125</v>
      </c>
      <c r="K6" s="12">
        <f t="shared" si="2"/>
        <v>22.9875</v>
      </c>
      <c r="M6" s="7">
        <v>11.887886336220987</v>
      </c>
      <c r="N6" s="8" t="s">
        <v>3</v>
      </c>
      <c r="O6" s="9">
        <v>0.13095289264984022</v>
      </c>
    </row>
    <row r="7">
      <c r="A7" s="11" t="s">
        <v>8</v>
      </c>
      <c r="B7" s="12">
        <f t="shared" ref="B7:K7" si="3">AVERAGE(B2:B6)</f>
        <v>150.504</v>
      </c>
      <c r="C7" s="12">
        <f t="shared" si="3"/>
        <v>123.922</v>
      </c>
      <c r="D7" s="12">
        <f t="shared" si="3"/>
        <v>86.0095</v>
      </c>
      <c r="E7" s="12">
        <f t="shared" si="3"/>
        <v>81.46</v>
      </c>
      <c r="F7" s="12">
        <f t="shared" si="3"/>
        <v>62.632</v>
      </c>
      <c r="G7" s="12">
        <f t="shared" si="3"/>
        <v>50.492</v>
      </c>
      <c r="H7" s="12">
        <f t="shared" si="3"/>
        <v>39.9995</v>
      </c>
      <c r="I7" s="12">
        <f t="shared" si="3"/>
        <v>31.688</v>
      </c>
      <c r="J7" s="12">
        <f t="shared" si="3"/>
        <v>28.6045</v>
      </c>
      <c r="K7" s="12">
        <f t="shared" si="3"/>
        <v>22.7795</v>
      </c>
      <c r="M7" s="7">
        <v>9.583649841749745</v>
      </c>
      <c r="N7" s="8" t="s">
        <v>3</v>
      </c>
      <c r="O7" s="9">
        <v>0.12599727596468105</v>
      </c>
    </row>
    <row r="8">
      <c r="A8" s="11" t="s">
        <v>9</v>
      </c>
      <c r="B8" s="14"/>
      <c r="M8" s="7">
        <v>7.592117599720134</v>
      </c>
      <c r="N8" s="8" t="s">
        <v>3</v>
      </c>
      <c r="O8" s="9">
        <v>0.09464462208635184</v>
      </c>
    </row>
    <row r="9">
      <c r="A9" s="11" t="s">
        <v>10</v>
      </c>
      <c r="B9" s="11">
        <v>0.09</v>
      </c>
      <c r="C9" s="3"/>
      <c r="D9" s="15"/>
      <c r="M9" s="7">
        <v>6.014550744382594</v>
      </c>
      <c r="N9" s="8" t="s">
        <v>3</v>
      </c>
      <c r="O9" s="9">
        <v>0.07505875163335295</v>
      </c>
    </row>
    <row r="10">
      <c r="A10" s="11" t="s">
        <v>11</v>
      </c>
      <c r="B10" s="11">
        <v>0.0</v>
      </c>
      <c r="M10" s="7">
        <v>5.4292860631056525</v>
      </c>
      <c r="N10" s="8" t="s">
        <v>3</v>
      </c>
      <c r="O10" s="9">
        <v>0.06603878422446928</v>
      </c>
    </row>
    <row r="11">
      <c r="A11" s="16" t="s">
        <v>12</v>
      </c>
      <c r="B11" s="16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M11" s="7">
        <v>4.3236701174470875</v>
      </c>
      <c r="N11" s="8" t="s">
        <v>3</v>
      </c>
      <c r="O11" s="9">
        <v>0.04867282972984746</v>
      </c>
    </row>
    <row r="12">
      <c r="A12" s="11">
        <v>2.0</v>
      </c>
      <c r="B12" s="12">
        <v>150.50400000000002</v>
      </c>
      <c r="C12" s="11">
        <v>0.09</v>
      </c>
      <c r="D12" s="11">
        <v>3.2882E-5</v>
      </c>
      <c r="E12" s="11">
        <v>0.001</v>
      </c>
      <c r="F12" s="11">
        <v>9.81</v>
      </c>
      <c r="G12" s="17">
        <f t="shared" ref="G12:G21" si="4">(E12^3)*4.188790205</f>
        <v>0.000000004188790205</v>
      </c>
      <c r="H12" s="17">
        <f t="shared" ref="H12:H21" si="5">C12/B12</f>
        <v>0.0005979907511</v>
      </c>
      <c r="I12" s="11">
        <v>14.0</v>
      </c>
      <c r="J12" s="7">
        <f t="shared" ref="J12:J21" si="6">((F12*(D12-I12*G12))/(6*3.1415927*E12*H12))</f>
        <v>28.56645876</v>
      </c>
    </row>
    <row r="13">
      <c r="A13" s="11">
        <v>9.0</v>
      </c>
      <c r="B13" s="12">
        <v>123.922</v>
      </c>
      <c r="C13" s="11">
        <v>0.09</v>
      </c>
      <c r="D13" s="11">
        <v>3.2882E-5</v>
      </c>
      <c r="E13" s="11">
        <v>0.001</v>
      </c>
      <c r="F13" s="11">
        <v>9.81</v>
      </c>
      <c r="G13" s="17">
        <f t="shared" si="4"/>
        <v>0.000000004188790205</v>
      </c>
      <c r="H13" s="17">
        <f t="shared" si="5"/>
        <v>0.0007262632947</v>
      </c>
      <c r="I13" s="11">
        <v>14.0</v>
      </c>
      <c r="J13" s="7">
        <f t="shared" si="6"/>
        <v>23.52105394</v>
      </c>
      <c r="P13" s="16" t="s">
        <v>12</v>
      </c>
      <c r="Q13" s="18" t="s">
        <v>21</v>
      </c>
    </row>
    <row r="14">
      <c r="A14" s="11">
        <v>23.0</v>
      </c>
      <c r="B14" s="12">
        <v>86.0095</v>
      </c>
      <c r="C14" s="11">
        <v>0.09</v>
      </c>
      <c r="D14" s="11">
        <v>3.2882E-5</v>
      </c>
      <c r="E14" s="11">
        <v>0.001</v>
      </c>
      <c r="F14" s="11">
        <v>9.81</v>
      </c>
      <c r="G14" s="17">
        <f t="shared" si="4"/>
        <v>0.000000004188790205</v>
      </c>
      <c r="H14" s="17">
        <f t="shared" si="5"/>
        <v>0.001046396038</v>
      </c>
      <c r="I14" s="11">
        <v>14.0</v>
      </c>
      <c r="J14" s="7">
        <f t="shared" si="6"/>
        <v>16.32506003</v>
      </c>
      <c r="P14" s="11">
        <v>2.0</v>
      </c>
      <c r="Q14" s="7">
        <v>28.612392581565263</v>
      </c>
    </row>
    <row r="15">
      <c r="A15" s="11">
        <v>29.0</v>
      </c>
      <c r="B15" s="12">
        <v>81.46000000000001</v>
      </c>
      <c r="C15" s="11">
        <v>0.09</v>
      </c>
      <c r="D15" s="11">
        <v>3.2882E-5</v>
      </c>
      <c r="E15" s="11">
        <v>0.001</v>
      </c>
      <c r="F15" s="11">
        <v>9.81</v>
      </c>
      <c r="G15" s="17">
        <f t="shared" si="4"/>
        <v>0.000000004188790205</v>
      </c>
      <c r="H15" s="17">
        <f t="shared" si="5"/>
        <v>0.00110483673</v>
      </c>
      <c r="I15" s="11">
        <v>14.0</v>
      </c>
      <c r="J15" s="7">
        <f t="shared" si="6"/>
        <v>15.46154076</v>
      </c>
      <c r="P15" s="11">
        <v>9.0</v>
      </c>
      <c r="Q15" s="7">
        <v>23.558874936830446</v>
      </c>
    </row>
    <row r="16">
      <c r="A16" s="11">
        <v>40.0</v>
      </c>
      <c r="B16" s="12">
        <v>62.63199999999999</v>
      </c>
      <c r="C16" s="11">
        <v>0.09</v>
      </c>
      <c r="D16" s="11">
        <v>3.2882E-5</v>
      </c>
      <c r="E16" s="11">
        <v>0.001</v>
      </c>
      <c r="F16" s="11">
        <v>9.81</v>
      </c>
      <c r="G16" s="17">
        <f t="shared" si="4"/>
        <v>0.000000004188790205</v>
      </c>
      <c r="H16" s="17">
        <f t="shared" si="5"/>
        <v>0.00143696513</v>
      </c>
      <c r="I16" s="11">
        <v>14.0</v>
      </c>
      <c r="J16" s="7">
        <f t="shared" si="6"/>
        <v>11.88788634</v>
      </c>
      <c r="P16" s="11">
        <v>23.0</v>
      </c>
      <c r="Q16" s="7">
        <v>16.35131012959215</v>
      </c>
    </row>
    <row r="17">
      <c r="A17" s="11">
        <v>51.0</v>
      </c>
      <c r="B17" s="12">
        <v>50.492</v>
      </c>
      <c r="C17" s="11">
        <v>0.09</v>
      </c>
      <c r="D17" s="11">
        <v>3.2882E-5</v>
      </c>
      <c r="E17" s="11">
        <v>0.001</v>
      </c>
      <c r="F17" s="11">
        <v>9.81</v>
      </c>
      <c r="G17" s="17">
        <f t="shared" si="4"/>
        <v>0.000000004188790205</v>
      </c>
      <c r="H17" s="17">
        <f t="shared" si="5"/>
        <v>0.001782460588</v>
      </c>
      <c r="I17" s="11">
        <v>14.0</v>
      </c>
      <c r="J17" s="7">
        <f t="shared" si="6"/>
        <v>9.583649842</v>
      </c>
      <c r="P17" s="11">
        <v>29.0</v>
      </c>
      <c r="Q17" s="7">
        <v>15.486402352723555</v>
      </c>
    </row>
    <row r="18">
      <c r="A18" s="11">
        <v>63.0</v>
      </c>
      <c r="B18" s="12">
        <v>39.999500000000005</v>
      </c>
      <c r="C18" s="11">
        <v>0.09</v>
      </c>
      <c r="D18" s="11">
        <v>3.2882E-5</v>
      </c>
      <c r="E18" s="11">
        <v>0.001</v>
      </c>
      <c r="F18" s="11">
        <v>9.81</v>
      </c>
      <c r="G18" s="17">
        <f t="shared" si="4"/>
        <v>0.000000004188790205</v>
      </c>
      <c r="H18" s="17">
        <f t="shared" si="5"/>
        <v>0.002250028125</v>
      </c>
      <c r="I18" s="11">
        <v>14.0</v>
      </c>
      <c r="J18" s="7">
        <f t="shared" si="6"/>
        <v>7.5921176</v>
      </c>
      <c r="P18" s="11">
        <v>40.0</v>
      </c>
      <c r="Q18" s="7">
        <v>11.907001622339573</v>
      </c>
    </row>
    <row r="19">
      <c r="A19" s="11">
        <v>72.0</v>
      </c>
      <c r="B19" s="14">
        <v>31.688</v>
      </c>
      <c r="C19" s="11">
        <v>0.09</v>
      </c>
      <c r="D19" s="11">
        <v>3.2882E-5</v>
      </c>
      <c r="E19" s="11">
        <v>0.001</v>
      </c>
      <c r="F19" s="11">
        <v>9.81</v>
      </c>
      <c r="G19" s="17">
        <f t="shared" si="4"/>
        <v>0.000000004188790205</v>
      </c>
      <c r="H19" s="17">
        <f t="shared" si="5"/>
        <v>0.002840191871</v>
      </c>
      <c r="I19" s="11">
        <v>14.0</v>
      </c>
      <c r="J19" s="7">
        <f t="shared" si="6"/>
        <v>6.014550744</v>
      </c>
      <c r="P19" s="11">
        <v>51.0</v>
      </c>
      <c r="Q19" s="7">
        <v>9.59905999992288</v>
      </c>
    </row>
    <row r="20">
      <c r="A20" s="11">
        <v>78.0</v>
      </c>
      <c r="B20" s="14">
        <v>28.6045</v>
      </c>
      <c r="C20" s="11">
        <v>0.09</v>
      </c>
      <c r="D20" s="11">
        <v>3.2882E-5</v>
      </c>
      <c r="E20" s="11">
        <v>0.001</v>
      </c>
      <c r="F20" s="11">
        <v>9.81</v>
      </c>
      <c r="G20" s="17">
        <f t="shared" si="4"/>
        <v>0.000000004188790205</v>
      </c>
      <c r="H20" s="17">
        <f t="shared" si="5"/>
        <v>0.003146358091</v>
      </c>
      <c r="I20" s="11">
        <v>14.0</v>
      </c>
      <c r="J20" s="7">
        <f t="shared" si="6"/>
        <v>5.429286063</v>
      </c>
      <c r="P20" s="11">
        <v>63.0</v>
      </c>
      <c r="Q20" s="7">
        <v>7.604325446940411</v>
      </c>
    </row>
    <row r="21">
      <c r="A21" s="11">
        <v>90.0</v>
      </c>
      <c r="B21" s="14">
        <v>22.7795</v>
      </c>
      <c r="C21" s="11">
        <v>0.09</v>
      </c>
      <c r="D21" s="11">
        <v>3.2882E-5</v>
      </c>
      <c r="E21" s="11">
        <v>0.001</v>
      </c>
      <c r="F21" s="11">
        <v>9.81</v>
      </c>
      <c r="G21" s="17">
        <f t="shared" si="4"/>
        <v>0.000000004188790205</v>
      </c>
      <c r="H21" s="17">
        <f t="shared" si="5"/>
        <v>0.003950920784</v>
      </c>
      <c r="I21" s="11">
        <v>14.0</v>
      </c>
      <c r="J21" s="7">
        <f t="shared" si="6"/>
        <v>4.323670117</v>
      </c>
      <c r="P21" s="11">
        <v>72.0</v>
      </c>
      <c r="Q21" s="7">
        <v>6.0242219218402155</v>
      </c>
    </row>
    <row r="22">
      <c r="P22" s="11">
        <v>78.0</v>
      </c>
      <c r="Q22" s="7">
        <v>5.43801615637713</v>
      </c>
    </row>
    <row r="23">
      <c r="A23" s="11" t="s">
        <v>22</v>
      </c>
      <c r="P23" s="11">
        <v>90.0</v>
      </c>
      <c r="Q23" s="7">
        <v>4.330622420744737</v>
      </c>
    </row>
    <row r="24">
      <c r="A24" s="11" t="s">
        <v>23</v>
      </c>
      <c r="B24" s="11" t="s">
        <v>13</v>
      </c>
      <c r="C24" s="11" t="s">
        <v>22</v>
      </c>
      <c r="D24" s="11" t="s">
        <v>24</v>
      </c>
      <c r="E24" s="11" t="s">
        <v>22</v>
      </c>
      <c r="F24" s="11" t="s">
        <v>16</v>
      </c>
      <c r="G24" s="11" t="s">
        <v>22</v>
      </c>
      <c r="H24" s="11" t="s">
        <v>25</v>
      </c>
      <c r="I24" s="19" t="s">
        <v>22</v>
      </c>
      <c r="J24" s="11" t="s">
        <v>14</v>
      </c>
      <c r="K24" s="11" t="s">
        <v>22</v>
      </c>
      <c r="L24" s="11" t="s">
        <v>26</v>
      </c>
    </row>
    <row r="25">
      <c r="A25" s="11">
        <v>2.0</v>
      </c>
      <c r="B25" s="12">
        <v>150.50400000000002</v>
      </c>
      <c r="C25" s="14">
        <f>(MAX(B2:B6)-MIN(B2:B6))/2</f>
        <v>11.12</v>
      </c>
      <c r="D25" s="11">
        <v>14.0</v>
      </c>
      <c r="E25" s="11">
        <v>0.5</v>
      </c>
      <c r="F25" s="11">
        <v>0.001</v>
      </c>
      <c r="G25" s="11">
        <v>5.0E-4</v>
      </c>
      <c r="H25" s="11">
        <v>3.2882E-5</v>
      </c>
      <c r="I25" s="11">
        <v>5.0E-6</v>
      </c>
      <c r="J25" s="11">
        <v>0.09</v>
      </c>
      <c r="K25" s="11">
        <v>0.005</v>
      </c>
      <c r="L25" s="14">
        <f t="shared" ref="L25:L34" si="7">J12/(B25/C25+D25/E25+F25/G25+H25/I25+J25/K25)</f>
        <v>0.4194107725</v>
      </c>
    </row>
    <row r="26">
      <c r="A26" s="11">
        <v>9.0</v>
      </c>
      <c r="B26" s="12">
        <v>123.922</v>
      </c>
      <c r="C26" s="14">
        <f>(MAX(C2:C6)-MIN(C2:C7))/2</f>
        <v>3.205</v>
      </c>
      <c r="D26" s="11">
        <v>14.0</v>
      </c>
      <c r="E26" s="11">
        <v>0.5</v>
      </c>
      <c r="F26" s="11">
        <v>0.001</v>
      </c>
      <c r="G26" s="11">
        <v>5.0E-4</v>
      </c>
      <c r="H26" s="11">
        <v>3.2882E-5</v>
      </c>
      <c r="I26" s="11">
        <v>5.0E-6</v>
      </c>
      <c r="J26" s="11">
        <v>0.09</v>
      </c>
      <c r="K26" s="11">
        <v>0.005</v>
      </c>
      <c r="L26" s="14">
        <f t="shared" si="7"/>
        <v>0.2522591983</v>
      </c>
    </row>
    <row r="27">
      <c r="A27" s="11">
        <v>23.0</v>
      </c>
      <c r="B27" s="12">
        <v>86.0095</v>
      </c>
      <c r="C27" s="14">
        <f>(MAX(D2:D6)-MIN(D2:D6))/2</f>
        <v>2.42</v>
      </c>
      <c r="D27" s="11">
        <v>14.0</v>
      </c>
      <c r="E27" s="11">
        <v>0.5</v>
      </c>
      <c r="F27" s="11">
        <v>0.001</v>
      </c>
      <c r="G27" s="11">
        <v>5.0E-4</v>
      </c>
      <c r="H27" s="11">
        <v>3.2882E-5</v>
      </c>
      <c r="I27" s="11">
        <v>5.0E-6</v>
      </c>
      <c r="J27" s="11">
        <v>0.09</v>
      </c>
      <c r="K27" s="11">
        <v>0.005</v>
      </c>
      <c r="L27" s="14">
        <f t="shared" si="7"/>
        <v>0.181153019</v>
      </c>
    </row>
    <row r="28">
      <c r="A28" s="11">
        <v>29.0</v>
      </c>
      <c r="B28" s="12">
        <v>81.46000000000001</v>
      </c>
      <c r="C28" s="14">
        <f>(MAX(E2:E6)-MIN(E2:E6))/2</f>
        <v>2.795</v>
      </c>
      <c r="D28" s="11">
        <v>14.0</v>
      </c>
      <c r="E28" s="11">
        <v>0.5</v>
      </c>
      <c r="F28" s="11">
        <v>0.001</v>
      </c>
      <c r="G28" s="11">
        <v>5.0E-4</v>
      </c>
      <c r="H28" s="11">
        <v>3.2882E-5</v>
      </c>
      <c r="I28" s="11">
        <v>5.0E-6</v>
      </c>
      <c r="J28" s="11">
        <v>0.09</v>
      </c>
      <c r="K28" s="11">
        <v>0.005</v>
      </c>
      <c r="L28" s="14">
        <f t="shared" si="7"/>
        <v>0.1846786954</v>
      </c>
    </row>
    <row r="29">
      <c r="A29" s="11">
        <v>40.0</v>
      </c>
      <c r="B29" s="12">
        <v>62.63199999999999</v>
      </c>
      <c r="C29" s="14">
        <f>(MAX(F2:F6)-MIN(F2:F6))/2</f>
        <v>1.73</v>
      </c>
      <c r="D29" s="11">
        <v>14.0</v>
      </c>
      <c r="E29" s="11">
        <v>0.5</v>
      </c>
      <c r="F29" s="11">
        <v>0.001</v>
      </c>
      <c r="G29" s="11">
        <v>5.0E-4</v>
      </c>
      <c r="H29" s="11">
        <v>3.2882E-5</v>
      </c>
      <c r="I29" s="11">
        <v>5.0E-6</v>
      </c>
      <c r="J29" s="11">
        <v>0.09</v>
      </c>
      <c r="K29" s="11">
        <v>0.005</v>
      </c>
      <c r="L29" s="14">
        <f t="shared" si="7"/>
        <v>0.1309528926</v>
      </c>
    </row>
    <row r="30">
      <c r="A30" s="11">
        <v>51.0</v>
      </c>
      <c r="B30" s="12">
        <v>50.492</v>
      </c>
      <c r="C30" s="14">
        <f>(MAX(G2:G6)-MIN(G2:G6))/2</f>
        <v>2.35</v>
      </c>
      <c r="D30" s="11">
        <v>14.0</v>
      </c>
      <c r="E30" s="11">
        <v>0.5</v>
      </c>
      <c r="F30" s="11">
        <v>0.001</v>
      </c>
      <c r="G30" s="11">
        <v>5.0E-4</v>
      </c>
      <c r="H30" s="11">
        <v>3.2882E-5</v>
      </c>
      <c r="I30" s="11">
        <v>5.0E-6</v>
      </c>
      <c r="J30" s="11">
        <v>0.09</v>
      </c>
      <c r="K30" s="11">
        <v>0.005</v>
      </c>
      <c r="L30" s="14">
        <f t="shared" si="7"/>
        <v>0.125997276</v>
      </c>
    </row>
    <row r="31">
      <c r="A31" s="11">
        <v>63.0</v>
      </c>
      <c r="B31" s="12">
        <v>39.999500000000005</v>
      </c>
      <c r="C31" s="14">
        <f>(MAX(H2:H6)-MIN(H2:H6))/2</f>
        <v>1.56</v>
      </c>
      <c r="D31" s="11">
        <v>14.0</v>
      </c>
      <c r="E31" s="11">
        <v>0.5</v>
      </c>
      <c r="F31" s="11">
        <v>0.001</v>
      </c>
      <c r="G31" s="11">
        <v>5.0E-4</v>
      </c>
      <c r="H31" s="11">
        <v>3.2882E-5</v>
      </c>
      <c r="I31" s="11">
        <v>5.0E-6</v>
      </c>
      <c r="J31" s="11">
        <v>0.09</v>
      </c>
      <c r="K31" s="11">
        <v>0.005</v>
      </c>
      <c r="L31" s="14">
        <f t="shared" si="7"/>
        <v>0.09464462209</v>
      </c>
    </row>
    <row r="32">
      <c r="A32" s="11">
        <v>72.0</v>
      </c>
      <c r="B32" s="14">
        <v>31.688</v>
      </c>
      <c r="C32" s="14">
        <f>(MAX(I2:I6)-MIN(I2:I6))/2</f>
        <v>1.24</v>
      </c>
      <c r="D32" s="11">
        <v>14.0</v>
      </c>
      <c r="E32" s="11">
        <v>0.5</v>
      </c>
      <c r="F32" s="11">
        <v>0.001</v>
      </c>
      <c r="G32" s="11">
        <v>5.0E-4</v>
      </c>
      <c r="H32" s="11">
        <v>3.2882E-5</v>
      </c>
      <c r="I32" s="11">
        <v>5.0E-6</v>
      </c>
      <c r="J32" s="11">
        <v>0.09</v>
      </c>
      <c r="K32" s="11">
        <v>0.005</v>
      </c>
      <c r="L32" s="14">
        <f t="shared" si="7"/>
        <v>0.07505875163</v>
      </c>
    </row>
    <row r="33">
      <c r="A33" s="11">
        <v>78.0</v>
      </c>
      <c r="B33" s="14">
        <v>28.6045</v>
      </c>
      <c r="C33" s="14">
        <f>(MAX(J2:J6)-MIN(J2:J6))/2</f>
        <v>1.035</v>
      </c>
      <c r="D33" s="11">
        <v>14.0</v>
      </c>
      <c r="E33" s="11">
        <v>0.5</v>
      </c>
      <c r="F33" s="11">
        <v>0.001</v>
      </c>
      <c r="G33" s="11">
        <v>5.0E-4</v>
      </c>
      <c r="H33" s="11">
        <v>3.2882E-5</v>
      </c>
      <c r="I33" s="11">
        <v>5.0E-6</v>
      </c>
      <c r="J33" s="11">
        <v>0.09</v>
      </c>
      <c r="K33" s="11">
        <v>0.005</v>
      </c>
      <c r="L33" s="14">
        <f t="shared" si="7"/>
        <v>0.06603878422</v>
      </c>
    </row>
    <row r="34">
      <c r="A34" s="11">
        <v>90.0</v>
      </c>
      <c r="B34" s="14">
        <v>22.7795</v>
      </c>
      <c r="C34" s="14">
        <f>(MAX(K2:K6)-MIN(K2:K6))/2</f>
        <v>0.665</v>
      </c>
      <c r="D34" s="11">
        <v>14.0</v>
      </c>
      <c r="E34" s="11">
        <v>0.5</v>
      </c>
      <c r="F34" s="11">
        <v>0.001</v>
      </c>
      <c r="G34" s="11">
        <v>5.0E-4</v>
      </c>
      <c r="H34" s="11">
        <v>3.2882E-5</v>
      </c>
      <c r="I34" s="11">
        <v>5.0E-6</v>
      </c>
      <c r="J34" s="11">
        <v>0.09</v>
      </c>
      <c r="K34" s="11">
        <v>0.005</v>
      </c>
      <c r="L34" s="14">
        <f t="shared" si="7"/>
        <v>0.04867282973</v>
      </c>
    </row>
    <row r="38">
      <c r="L38" s="16" t="s">
        <v>12</v>
      </c>
      <c r="M38" s="11" t="s">
        <v>27</v>
      </c>
      <c r="N38" s="20"/>
      <c r="O38" s="21"/>
    </row>
    <row r="39">
      <c r="L39" s="11">
        <v>2.0</v>
      </c>
      <c r="M39" s="22" t="s">
        <v>28</v>
      </c>
      <c r="N39" s="23" t="s">
        <v>3</v>
      </c>
      <c r="O39" s="9">
        <v>6.083066708571347</v>
      </c>
    </row>
    <row r="40">
      <c r="L40" s="11">
        <v>9.0</v>
      </c>
      <c r="M40" s="22" t="s">
        <v>29</v>
      </c>
      <c r="N40" s="23" t="s">
        <v>3</v>
      </c>
      <c r="O40" s="9">
        <v>3.7065382954541484</v>
      </c>
    </row>
    <row r="41">
      <c r="L41" s="11">
        <v>23.0</v>
      </c>
      <c r="M41" s="22" t="s">
        <v>30</v>
      </c>
      <c r="N41" s="8" t="s">
        <v>3</v>
      </c>
      <c r="O41" s="9">
        <v>2.65848464633888</v>
      </c>
    </row>
    <row r="42">
      <c r="L42" s="11">
        <v>29.0</v>
      </c>
      <c r="M42" s="22" t="s">
        <v>31</v>
      </c>
      <c r="N42" s="8" t="s">
        <v>3</v>
      </c>
      <c r="O42" s="9">
        <v>2.7026680085431103</v>
      </c>
    </row>
    <row r="43">
      <c r="L43" s="11">
        <v>40.0</v>
      </c>
      <c r="M43" s="22" t="s">
        <v>32</v>
      </c>
      <c r="N43" s="8" t="s">
        <v>3</v>
      </c>
      <c r="O43" s="9">
        <v>1.9222933653203556</v>
      </c>
    </row>
    <row r="44">
      <c r="L44" s="11">
        <v>51.0</v>
      </c>
      <c r="M44" s="22" t="s">
        <v>33</v>
      </c>
      <c r="N44" s="8" t="s">
        <v>3</v>
      </c>
      <c r="O44" s="9">
        <v>1.8366332513227943</v>
      </c>
    </row>
    <row r="45">
      <c r="L45" s="11">
        <v>63.0</v>
      </c>
      <c r="M45" s="22" t="s">
        <v>34</v>
      </c>
      <c r="N45" s="8" t="s">
        <v>3</v>
      </c>
      <c r="O45" s="9">
        <v>1.3826974319439154</v>
      </c>
    </row>
    <row r="46">
      <c r="L46" s="11">
        <v>72.0</v>
      </c>
      <c r="M46" s="22" t="s">
        <v>35</v>
      </c>
      <c r="N46" s="8" t="s">
        <v>3</v>
      </c>
      <c r="O46" s="9">
        <v>1.0965122888481258</v>
      </c>
    </row>
    <row r="47">
      <c r="L47" s="11">
        <v>78.0</v>
      </c>
      <c r="M47" s="22" t="s">
        <v>36</v>
      </c>
      <c r="N47" s="8" t="s">
        <v>3</v>
      </c>
      <c r="O47" s="9">
        <v>0.9657443823058794</v>
      </c>
    </row>
    <row r="48">
      <c r="L48" s="11">
        <v>90.0</v>
      </c>
      <c r="M48" s="22" t="s">
        <v>37</v>
      </c>
      <c r="N48" s="8" t="s">
        <v>3</v>
      </c>
      <c r="O48" s="9">
        <v>0.7139126610006632</v>
      </c>
    </row>
  </sheetData>
  <drawing r:id="rId1"/>
</worksheet>
</file>