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30" yWindow="600" windowWidth="17895" windowHeight="9150"/>
  </bookViews>
  <sheets>
    <sheet name="Sheet1" sheetId="1" r:id="rId1"/>
    <sheet name="Sheet2" sheetId="2" r:id="rId2"/>
  </sheets>
  <calcPr calcId="125725"/>
</workbook>
</file>

<file path=xl/calcChain.xml><?xml version="1.0" encoding="utf-8"?>
<calcChain xmlns="http://schemas.openxmlformats.org/spreadsheetml/2006/main">
  <c r="G19" i="1"/>
  <c r="H19" s="1"/>
  <c r="F19"/>
  <c r="E19"/>
  <c r="G18"/>
  <c r="H18" s="1"/>
  <c r="F18"/>
  <c r="E18"/>
  <c r="G17"/>
  <c r="H17" s="1"/>
  <c r="F17"/>
  <c r="E17"/>
  <c r="G16"/>
  <c r="H16" s="1"/>
  <c r="F16"/>
  <c r="E16"/>
  <c r="G15"/>
  <c r="H15" s="1"/>
  <c r="F15"/>
  <c r="E15"/>
  <c r="G14"/>
  <c r="H14" s="1"/>
  <c r="F14"/>
  <c r="E14"/>
  <c r="G13"/>
  <c r="H13" s="1"/>
  <c r="F13"/>
  <c r="E13"/>
  <c r="G12"/>
  <c r="H12" s="1"/>
  <c r="F12"/>
  <c r="E12"/>
  <c r="G11"/>
  <c r="H11" s="1"/>
  <c r="F11"/>
  <c r="E11"/>
  <c r="G10"/>
  <c r="H10" s="1"/>
  <c r="F10"/>
  <c r="E10"/>
  <c r="G9"/>
  <c r="H9" s="1"/>
  <c r="F9"/>
  <c r="E9"/>
  <c r="G8"/>
  <c r="H8" s="1"/>
  <c r="F8"/>
  <c r="E8"/>
  <c r="G7"/>
  <c r="H7" s="1"/>
  <c r="F7"/>
  <c r="E7"/>
  <c r="G6"/>
  <c r="H6" s="1"/>
  <c r="F6"/>
  <c r="E6"/>
  <c r="G5"/>
  <c r="H5" s="1"/>
  <c r="F5"/>
  <c r="E5"/>
  <c r="G4"/>
  <c r="H4" s="1"/>
  <c r="F4"/>
  <c r="E4"/>
  <c r="B4"/>
  <c r="G3"/>
  <c r="H3" s="1"/>
  <c r="F3"/>
  <c r="E3"/>
</calcChain>
</file>

<file path=xl/sharedStrings.xml><?xml version="1.0" encoding="utf-8"?>
<sst xmlns="http://schemas.openxmlformats.org/spreadsheetml/2006/main" count="9" uniqueCount="9">
  <si>
    <t>Times in s</t>
  </si>
  <si>
    <t>Temperature(ºC)</t>
  </si>
  <si>
    <t>Trial 1</t>
  </si>
  <si>
    <t>Trial 2</t>
  </si>
  <si>
    <t xml:space="preserve">Trial 3 </t>
  </si>
  <si>
    <t>Avg. Time</t>
  </si>
  <si>
    <t>Uncertainty (+/-)</t>
  </si>
  <si>
    <t>Velocity (cm/s)</t>
  </si>
  <si>
    <t>Viscosity(g/cm*s)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</si>
</sst>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00"/>
  </numFmts>
  <fonts count="2">
    <font>
      <sz val="10"/>
      <color rgb="FF000000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 applyFont="1" applyAlignment="1"/>
    <xf numFmtId="0" fontId="1" fillId="0" borderId="0" xfId="0" applyFont="1" applyAlignment="1"/>
    <xf numFmtId="164" fontId="1" fillId="0" borderId="0" xfId="0" applyNumberFormat="1" applyFont="1" applyAlignment="1"/>
    <xf numFmtId="2" fontId="1" fillId="0" borderId="0" xfId="0" applyNumberFormat="1" applyFont="1" applyAlignment="1"/>
    <xf numFmtId="164" fontId="1" fillId="0" borderId="0" xfId="0" applyNumberFormat="1" applyFont="1"/>
    <xf numFmtId="165" fontId="1" fillId="0" borderId="0" xfId="0" applyNumberFormat="1" applyFont="1"/>
    <xf numFmtId="2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lvl="0">
              <a:defRPr b="0"/>
            </a:pPr>
            <a:r>
              <a:rPr lang="en-US"/>
              <a:t>Temperature (C) of Oil vs Viscosity (g/cm*s)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strRef>
              <c:f>Sheet1!$H$1:$H$2</c:f>
              <c:strCache>
                <c:ptCount val="1"/>
                <c:pt idx="0">
                  <c:v>Times in s Viscosity(g/cm*s)</c:v>
                </c:pt>
              </c:strCache>
            </c:strRef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CC"/>
              </a:solidFill>
              <a:ln cmpd="sng">
                <a:solidFill>
                  <a:srgbClr val="3366CC"/>
                </a:solidFill>
              </a:ln>
            </c:spPr>
          </c:marker>
          <c:trendline>
            <c:spPr>
              <a:ln w="19050">
                <a:solidFill>
                  <a:srgbClr val="FF0000">
                    <a:alpha val="50196"/>
                  </a:srgbClr>
                </a:solidFill>
              </a:ln>
            </c:spPr>
            <c:trendlineType val="exp"/>
          </c:trendline>
          <c:xVal>
            <c:numRef>
              <c:f>Sheet1!$A$3:$A$19</c:f>
              <c:numCache>
                <c:formatCode>General</c:formatCode>
                <c:ptCount val="17"/>
                <c:pt idx="0">
                  <c:v>2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24</c:v>
                </c:pt>
                <c:pt idx="7">
                  <c:v>28</c:v>
                </c:pt>
                <c:pt idx="8">
                  <c:v>32</c:v>
                </c:pt>
                <c:pt idx="9">
                  <c:v>36</c:v>
                </c:pt>
                <c:pt idx="10">
                  <c:v>40</c:v>
                </c:pt>
                <c:pt idx="11">
                  <c:v>44</c:v>
                </c:pt>
                <c:pt idx="12">
                  <c:v>48</c:v>
                </c:pt>
                <c:pt idx="13">
                  <c:v>52</c:v>
                </c:pt>
                <c:pt idx="14">
                  <c:v>56</c:v>
                </c:pt>
                <c:pt idx="15">
                  <c:v>60</c:v>
                </c:pt>
                <c:pt idx="16">
                  <c:v>64</c:v>
                </c:pt>
              </c:numCache>
            </c:numRef>
          </c:xVal>
          <c:yVal>
            <c:numRef>
              <c:f>Sheet1!$H$3:$H$19</c:f>
              <c:numCache>
                <c:formatCode>0.0000</c:formatCode>
                <c:ptCount val="17"/>
                <c:pt idx="0">
                  <c:v>30.764047138199242</c:v>
                </c:pt>
                <c:pt idx="1">
                  <c:v>28.73853321092896</c:v>
                </c:pt>
                <c:pt idx="2">
                  <c:v>28.371011584289192</c:v>
                </c:pt>
                <c:pt idx="3">
                  <c:v>20.539761284311055</c:v>
                </c:pt>
                <c:pt idx="4">
                  <c:v>16.856255056410255</c:v>
                </c:pt>
                <c:pt idx="5">
                  <c:v>13.07879593147373</c:v>
                </c:pt>
                <c:pt idx="6">
                  <c:v>12.620084728299284</c:v>
                </c:pt>
                <c:pt idx="7">
                  <c:v>12.434942254728877</c:v>
                </c:pt>
                <c:pt idx="8">
                  <c:v>11.144471580738125</c:v>
                </c:pt>
                <c:pt idx="9">
                  <c:v>9.6716217536780142</c:v>
                </c:pt>
                <c:pt idx="10">
                  <c:v>9.0277680769331656</c:v>
                </c:pt>
                <c:pt idx="11">
                  <c:v>8.2899615031525844</c:v>
                </c:pt>
                <c:pt idx="12">
                  <c:v>7.9224398765128194</c:v>
                </c:pt>
                <c:pt idx="13">
                  <c:v>7.9224398765128194</c:v>
                </c:pt>
                <c:pt idx="14">
                  <c:v>7.5521549293720049</c:v>
                </c:pt>
                <c:pt idx="15">
                  <c:v>8.0136294530474981</c:v>
                </c:pt>
                <c:pt idx="16">
                  <c:v>7.0934437261975614</c:v>
                </c:pt>
              </c:numCache>
            </c:numRef>
          </c:yVal>
        </c:ser>
        <c:dLbls/>
        <c:axId val="134851584"/>
        <c:axId val="134866048"/>
      </c:scatterChart>
      <c:valAx>
        <c:axId val="134851584"/>
        <c:scaling>
          <c:orientation val="minMax"/>
        </c:scaling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/>
                </a:pPr>
                <a:r>
                  <a:rPr lang="en-US"/>
                  <a:t>Temperature(ºC)</a:t>
                </a:r>
              </a:p>
            </c:rich>
          </c:tx>
          <c:layout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134866048"/>
        <c:crosses val="autoZero"/>
        <c:crossBetween val="midCat"/>
      </c:valAx>
      <c:valAx>
        <c:axId val="134866048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/>
                </a:pPr>
                <a:r>
                  <a:rPr lang="en-US"/>
                  <a:t>Viscosity (g/cm*s)</a:t>
                </a:r>
              </a:p>
            </c:rich>
          </c:tx>
          <c:layout/>
        </c:title>
        <c:numFmt formatCode="0.0000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13485158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lvl="0">
              <a:defRPr b="0"/>
            </a:pPr>
            <a:r>
              <a:t>Temperature of Oil vs Average Time Taken to Travel Through Oil</a:t>
            </a:r>
          </a:p>
        </c:rich>
      </c:tx>
    </c:title>
    <c:plotArea>
      <c:layout/>
      <c:scatterChart>
        <c:scatterStyle val="lineMarker"/>
        <c:ser>
          <c:idx val="0"/>
          <c:order val="0"/>
          <c:tx>
            <c:strRef>
              <c:f>Sheet1!$E$2</c:f>
              <c:strCache>
                <c:ptCount val="1"/>
                <c:pt idx="0">
                  <c:v>Avg. Time</c:v>
                </c:pt>
              </c:strCache>
            </c:strRef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CC"/>
              </a:solidFill>
              <a:ln cmpd="sng">
                <a:solidFill>
                  <a:srgbClr val="3366CC"/>
                </a:solidFill>
              </a:ln>
            </c:spPr>
          </c:marker>
          <c:trendline>
            <c:spPr>
              <a:ln w="19050">
                <a:solidFill>
                  <a:srgbClr val="FF0000">
                    <a:alpha val="50196"/>
                  </a:srgbClr>
                </a:solidFill>
              </a:ln>
            </c:spPr>
            <c:trendlineType val="exp"/>
            <c:dispRSqr val="1"/>
            <c:dispEq val="1"/>
            <c:trendlineLbl>
              <c:numFmt formatCode="General" sourceLinked="0"/>
            </c:trendlineLbl>
          </c:trendline>
          <c:xVal>
            <c:numRef>
              <c:f>Sheet1!$A$3:$A$19</c:f>
              <c:numCache>
                <c:formatCode>General</c:formatCode>
                <c:ptCount val="17"/>
                <c:pt idx="0">
                  <c:v>2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24</c:v>
                </c:pt>
                <c:pt idx="7">
                  <c:v>28</c:v>
                </c:pt>
                <c:pt idx="8">
                  <c:v>32</c:v>
                </c:pt>
                <c:pt idx="9">
                  <c:v>36</c:v>
                </c:pt>
                <c:pt idx="10">
                  <c:v>40</c:v>
                </c:pt>
                <c:pt idx="11">
                  <c:v>44</c:v>
                </c:pt>
                <c:pt idx="12">
                  <c:v>48</c:v>
                </c:pt>
                <c:pt idx="13">
                  <c:v>52</c:v>
                </c:pt>
                <c:pt idx="14">
                  <c:v>56</c:v>
                </c:pt>
                <c:pt idx="15">
                  <c:v>60</c:v>
                </c:pt>
                <c:pt idx="16">
                  <c:v>64</c:v>
                </c:pt>
              </c:numCache>
            </c:numRef>
          </c:xVal>
          <c:yVal>
            <c:numRef>
              <c:f>Sheet1!$E$3:$E$19</c:f>
              <c:numCache>
                <c:formatCode>0.0000</c:formatCode>
                <c:ptCount val="17"/>
                <c:pt idx="0">
                  <c:v>1.1133333333333333</c:v>
                </c:pt>
                <c:pt idx="1">
                  <c:v>1.04</c:v>
                </c:pt>
                <c:pt idx="2">
                  <c:v>1.0266666666666666</c:v>
                </c:pt>
                <c:pt idx="3">
                  <c:v>0.74333333333333329</c:v>
                </c:pt>
                <c:pt idx="4">
                  <c:v>0.61</c:v>
                </c:pt>
                <c:pt idx="5">
                  <c:v>0.47333333333333333</c:v>
                </c:pt>
                <c:pt idx="6">
                  <c:v>0.45666666666666672</c:v>
                </c:pt>
                <c:pt idx="7">
                  <c:v>0.45</c:v>
                </c:pt>
                <c:pt idx="8">
                  <c:v>0.40333333333333332</c:v>
                </c:pt>
                <c:pt idx="9">
                  <c:v>0.35000000000000003</c:v>
                </c:pt>
                <c:pt idx="10">
                  <c:v>0.32666666666666666</c:v>
                </c:pt>
                <c:pt idx="11">
                  <c:v>0.3</c:v>
                </c:pt>
                <c:pt idx="12">
                  <c:v>0.28666666666666668</c:v>
                </c:pt>
                <c:pt idx="13">
                  <c:v>0.28666666666666668</c:v>
                </c:pt>
                <c:pt idx="14">
                  <c:v>0.27333333333333332</c:v>
                </c:pt>
                <c:pt idx="15">
                  <c:v>0.28999999999999998</c:v>
                </c:pt>
                <c:pt idx="16">
                  <c:v>0.25666666666666665</c:v>
                </c:pt>
              </c:numCache>
            </c:numRef>
          </c:yVal>
        </c:ser>
        <c:dLbls/>
        <c:axId val="134802048"/>
        <c:axId val="135013120"/>
      </c:scatterChart>
      <c:valAx>
        <c:axId val="134802048"/>
        <c:scaling>
          <c:orientation val="minMax"/>
          <c:max val="68"/>
          <c:min val="0"/>
        </c:scaling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/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/>
                </a:pPr>
                <a:r>
                  <a:t>Temperature of the Oil (Degrees Celsius) </a:t>
                </a:r>
              </a:p>
            </c:rich>
          </c:tx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135013120"/>
        <c:crosses val="autoZero"/>
        <c:crossBetween val="midCat"/>
      </c:valAx>
      <c:valAx>
        <c:axId val="135013120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/>
                </a:pPr>
                <a:r>
                  <a:t>Average Time of Marble Fall (Seconds)</a:t>
                </a:r>
              </a:p>
            </c:rich>
          </c:tx>
        </c:title>
        <c:numFmt formatCode="0.0000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134802048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lvl="0">
              <a:defRPr b="0"/>
            </a:pPr>
            <a:r>
              <a:t>Temperature (C) of Oil vs Time Taken to Travel Through Oil</a:t>
            </a:r>
          </a:p>
        </c:rich>
      </c:tx>
    </c:title>
    <c:plotArea>
      <c:layout/>
      <c:scatterChart>
        <c:scatterStyle val="lineMarker"/>
        <c:ser>
          <c:idx val="0"/>
          <c:order val="0"/>
          <c:tx>
            <c:strRef>
              <c:f>Sheet1!$B$2</c:f>
              <c:strCache>
                <c:ptCount val="1"/>
                <c:pt idx="0">
                  <c:v>Trial 1</c:v>
                </c:pt>
              </c:strCache>
            </c:strRef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CC"/>
              </a:solidFill>
              <a:ln cmpd="sng">
                <a:solidFill>
                  <a:srgbClr val="3366CC"/>
                </a:solidFill>
              </a:ln>
            </c:spPr>
          </c:marker>
          <c:trendline>
            <c:spPr>
              <a:ln w="19050">
                <a:solidFill>
                  <a:srgbClr val="4285F4">
                    <a:alpha val="50196"/>
                  </a:srgbClr>
                </a:solidFill>
              </a:ln>
            </c:spPr>
            <c:trendlineType val="exp"/>
            <c:dispRSqr val="1"/>
            <c:dispEq val="1"/>
            <c:trendlineLbl>
              <c:numFmt formatCode="General" sourceLinked="0"/>
            </c:trendlineLbl>
          </c:trendline>
          <c:xVal>
            <c:numRef>
              <c:f>Sheet1!$A$3:$A$19</c:f>
              <c:numCache>
                <c:formatCode>General</c:formatCode>
                <c:ptCount val="17"/>
                <c:pt idx="0">
                  <c:v>2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24</c:v>
                </c:pt>
                <c:pt idx="7">
                  <c:v>28</c:v>
                </c:pt>
                <c:pt idx="8">
                  <c:v>32</c:v>
                </c:pt>
                <c:pt idx="9">
                  <c:v>36</c:v>
                </c:pt>
                <c:pt idx="10">
                  <c:v>40</c:v>
                </c:pt>
                <c:pt idx="11">
                  <c:v>44</c:v>
                </c:pt>
                <c:pt idx="12">
                  <c:v>48</c:v>
                </c:pt>
                <c:pt idx="13">
                  <c:v>52</c:v>
                </c:pt>
                <c:pt idx="14">
                  <c:v>56</c:v>
                </c:pt>
                <c:pt idx="15">
                  <c:v>60</c:v>
                </c:pt>
                <c:pt idx="16">
                  <c:v>64</c:v>
                </c:pt>
              </c:numCache>
            </c:numRef>
          </c:xVal>
          <c:yVal>
            <c:numRef>
              <c:f>Sheet1!$B$3:$B$19</c:f>
              <c:numCache>
                <c:formatCode>0.00</c:formatCode>
                <c:ptCount val="17"/>
                <c:pt idx="0">
                  <c:v>1.1399999999999999</c:v>
                </c:pt>
                <c:pt idx="1">
                  <c:v>1.05</c:v>
                </c:pt>
                <c:pt idx="2">
                  <c:v>1</c:v>
                </c:pt>
                <c:pt idx="3">
                  <c:v>0.81</c:v>
                </c:pt>
                <c:pt idx="4">
                  <c:v>0.55000000000000004</c:v>
                </c:pt>
                <c:pt idx="5">
                  <c:v>0.48</c:v>
                </c:pt>
                <c:pt idx="6">
                  <c:v>0.46</c:v>
                </c:pt>
                <c:pt idx="7">
                  <c:v>0.41</c:v>
                </c:pt>
                <c:pt idx="8">
                  <c:v>0.43</c:v>
                </c:pt>
                <c:pt idx="9">
                  <c:v>0.35</c:v>
                </c:pt>
                <c:pt idx="10">
                  <c:v>0.33</c:v>
                </c:pt>
                <c:pt idx="11">
                  <c:v>0.3</c:v>
                </c:pt>
                <c:pt idx="12">
                  <c:v>0.28000000000000003</c:v>
                </c:pt>
                <c:pt idx="13">
                  <c:v>0.28999999999999998</c:v>
                </c:pt>
                <c:pt idx="14">
                  <c:v>0.28999999999999998</c:v>
                </c:pt>
                <c:pt idx="15">
                  <c:v>0.28000000000000003</c:v>
                </c:pt>
                <c:pt idx="16">
                  <c:v>0.24</c:v>
                </c:pt>
              </c:numCache>
            </c:numRef>
          </c:yVal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Trial 2</c:v>
                </c:pt>
              </c:strCache>
            </c:strRef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FFD966"/>
              </a:solidFill>
              <a:ln cmpd="sng">
                <a:solidFill>
                  <a:srgbClr val="FFD966"/>
                </a:solidFill>
              </a:ln>
            </c:spPr>
          </c:marker>
          <c:trendline>
            <c:spPr>
              <a:ln w="19050">
                <a:solidFill>
                  <a:srgbClr val="FFD966">
                    <a:alpha val="50196"/>
                  </a:srgbClr>
                </a:solidFill>
              </a:ln>
            </c:spPr>
            <c:trendlineType val="exp"/>
            <c:dispRSqr val="1"/>
            <c:dispEq val="1"/>
            <c:trendlineLbl>
              <c:numFmt formatCode="General" sourceLinked="0"/>
            </c:trendlineLbl>
          </c:trendline>
          <c:xVal>
            <c:numRef>
              <c:f>Sheet1!$A$3:$A$19</c:f>
              <c:numCache>
                <c:formatCode>General</c:formatCode>
                <c:ptCount val="17"/>
                <c:pt idx="0">
                  <c:v>2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24</c:v>
                </c:pt>
                <c:pt idx="7">
                  <c:v>28</c:v>
                </c:pt>
                <c:pt idx="8">
                  <c:v>32</c:v>
                </c:pt>
                <c:pt idx="9">
                  <c:v>36</c:v>
                </c:pt>
                <c:pt idx="10">
                  <c:v>40</c:v>
                </c:pt>
                <c:pt idx="11">
                  <c:v>44</c:v>
                </c:pt>
                <c:pt idx="12">
                  <c:v>48</c:v>
                </c:pt>
                <c:pt idx="13">
                  <c:v>52</c:v>
                </c:pt>
                <c:pt idx="14">
                  <c:v>56</c:v>
                </c:pt>
                <c:pt idx="15">
                  <c:v>60</c:v>
                </c:pt>
                <c:pt idx="16">
                  <c:v>64</c:v>
                </c:pt>
              </c:numCache>
            </c:numRef>
          </c:xVal>
          <c:yVal>
            <c:numRef>
              <c:f>Sheet1!$C$3:$C$19</c:f>
              <c:numCache>
                <c:formatCode>0.00</c:formatCode>
                <c:ptCount val="17"/>
                <c:pt idx="0">
                  <c:v>1.18</c:v>
                </c:pt>
                <c:pt idx="1">
                  <c:v>0.99</c:v>
                </c:pt>
                <c:pt idx="2">
                  <c:v>0.98</c:v>
                </c:pt>
                <c:pt idx="3">
                  <c:v>0.69</c:v>
                </c:pt>
                <c:pt idx="4">
                  <c:v>0.67</c:v>
                </c:pt>
                <c:pt idx="5">
                  <c:v>0.46</c:v>
                </c:pt>
                <c:pt idx="6">
                  <c:v>0.44</c:v>
                </c:pt>
                <c:pt idx="7">
                  <c:v>0.48</c:v>
                </c:pt>
                <c:pt idx="8">
                  <c:v>0.38</c:v>
                </c:pt>
                <c:pt idx="9">
                  <c:v>0.36</c:v>
                </c:pt>
                <c:pt idx="10">
                  <c:v>0.31</c:v>
                </c:pt>
                <c:pt idx="11">
                  <c:v>0.32</c:v>
                </c:pt>
                <c:pt idx="12">
                  <c:v>0.31</c:v>
                </c:pt>
                <c:pt idx="13">
                  <c:v>0.27</c:v>
                </c:pt>
                <c:pt idx="14">
                  <c:v>0.26</c:v>
                </c:pt>
                <c:pt idx="15">
                  <c:v>0.3</c:v>
                </c:pt>
                <c:pt idx="16">
                  <c:v>0.26</c:v>
                </c:pt>
              </c:numCache>
            </c:numRef>
          </c:yVal>
        </c:ser>
        <c:ser>
          <c:idx val="2"/>
          <c:order val="2"/>
          <c:tx>
            <c:strRef>
              <c:f>Sheet1!$D$2</c:f>
              <c:strCache>
                <c:ptCount val="1"/>
                <c:pt idx="0">
                  <c:v>Trial 3 </c:v>
                </c:pt>
              </c:strCache>
            </c:strRef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FF0000"/>
              </a:solidFill>
              <a:ln cmpd="sng">
                <a:solidFill>
                  <a:srgbClr val="FF0000"/>
                </a:solidFill>
              </a:ln>
            </c:spPr>
          </c:marker>
          <c:trendline>
            <c:spPr>
              <a:ln w="19050">
                <a:solidFill>
                  <a:srgbClr val="FF0000">
                    <a:alpha val="50196"/>
                  </a:srgbClr>
                </a:solidFill>
              </a:ln>
            </c:spPr>
            <c:trendlineType val="exp"/>
            <c:dispRSqr val="1"/>
            <c:dispEq val="1"/>
            <c:trendlineLbl>
              <c:numFmt formatCode="General" sourceLinked="0"/>
            </c:trendlineLbl>
          </c:trendline>
          <c:xVal>
            <c:numRef>
              <c:f>Sheet1!$A$3:$A$19</c:f>
              <c:numCache>
                <c:formatCode>General</c:formatCode>
                <c:ptCount val="17"/>
                <c:pt idx="0">
                  <c:v>2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24</c:v>
                </c:pt>
                <c:pt idx="7">
                  <c:v>28</c:v>
                </c:pt>
                <c:pt idx="8">
                  <c:v>32</c:v>
                </c:pt>
                <c:pt idx="9">
                  <c:v>36</c:v>
                </c:pt>
                <c:pt idx="10">
                  <c:v>40</c:v>
                </c:pt>
                <c:pt idx="11">
                  <c:v>44</c:v>
                </c:pt>
                <c:pt idx="12">
                  <c:v>48</c:v>
                </c:pt>
                <c:pt idx="13">
                  <c:v>52</c:v>
                </c:pt>
                <c:pt idx="14">
                  <c:v>56</c:v>
                </c:pt>
                <c:pt idx="15">
                  <c:v>60</c:v>
                </c:pt>
                <c:pt idx="16">
                  <c:v>64</c:v>
                </c:pt>
              </c:numCache>
            </c:numRef>
          </c:xVal>
          <c:yVal>
            <c:numRef>
              <c:f>Sheet1!$D$3:$D$19</c:f>
              <c:numCache>
                <c:formatCode>0.00</c:formatCode>
                <c:ptCount val="17"/>
                <c:pt idx="0">
                  <c:v>1.1100000000000001</c:v>
                </c:pt>
                <c:pt idx="1">
                  <c:v>1.08</c:v>
                </c:pt>
                <c:pt idx="2">
                  <c:v>1.1000000000000001</c:v>
                </c:pt>
                <c:pt idx="3">
                  <c:v>0.73</c:v>
                </c:pt>
                <c:pt idx="4">
                  <c:v>0.61</c:v>
                </c:pt>
                <c:pt idx="5">
                  <c:v>0.48</c:v>
                </c:pt>
                <c:pt idx="6">
                  <c:v>0.47</c:v>
                </c:pt>
                <c:pt idx="7">
                  <c:v>0.46</c:v>
                </c:pt>
                <c:pt idx="8">
                  <c:v>0.4</c:v>
                </c:pt>
                <c:pt idx="9">
                  <c:v>0.34</c:v>
                </c:pt>
                <c:pt idx="10">
                  <c:v>0.34</c:v>
                </c:pt>
                <c:pt idx="11">
                  <c:v>0.28000000000000003</c:v>
                </c:pt>
                <c:pt idx="12">
                  <c:v>0.27</c:v>
                </c:pt>
                <c:pt idx="13">
                  <c:v>0.3</c:v>
                </c:pt>
                <c:pt idx="14">
                  <c:v>0.27</c:v>
                </c:pt>
                <c:pt idx="15">
                  <c:v>0.28999999999999998</c:v>
                </c:pt>
                <c:pt idx="16">
                  <c:v>0.27</c:v>
                </c:pt>
              </c:numCache>
            </c:numRef>
          </c:yVal>
        </c:ser>
        <c:dLbls/>
        <c:axId val="135059328"/>
        <c:axId val="135081984"/>
      </c:scatterChart>
      <c:valAx>
        <c:axId val="135059328"/>
        <c:scaling>
          <c:orientation val="minMax"/>
          <c:max val="68"/>
          <c:min val="0"/>
        </c:scaling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/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/>
                </a:pPr>
                <a:r>
                  <a:t>Temperature of Oil (Degrees Celsius)</a:t>
                </a:r>
              </a:p>
            </c:rich>
          </c:tx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135081984"/>
        <c:crosses val="autoZero"/>
        <c:crossBetween val="midCat"/>
      </c:valAx>
      <c:valAx>
        <c:axId val="135081984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/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/>
                </a:pPr>
                <a:r>
                  <a:t>Time of Marble Fall (seconds)</a:t>
                </a:r>
              </a:p>
            </c:rich>
          </c:tx>
        </c:title>
        <c:numFmt formatCode="0.00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135059328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133350</xdr:colOff>
      <xdr:row>1</xdr:row>
      <xdr:rowOff>38100</xdr:rowOff>
    </xdr:from>
    <xdr:ext cx="5715000" cy="3533775"/>
    <xdr:graphicFrame macro="">
      <xdr:nvGraphicFramePr>
        <xdr:cNvPr id="0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361950</xdr:colOff>
      <xdr:row>0</xdr:row>
      <xdr:rowOff>0</xdr:rowOff>
    </xdr:from>
    <xdr:ext cx="7953375" cy="4914900"/>
    <xdr:graphicFrame macro="">
      <xdr:nvGraphicFramePr>
        <xdr:cNvPr id="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0</xdr:col>
      <xdr:colOff>0</xdr:colOff>
      <xdr:row>0</xdr:row>
      <xdr:rowOff>0</xdr:rowOff>
    </xdr:from>
    <xdr:ext cx="8020050" cy="4943475"/>
    <xdr:graphicFrame macro="">
      <xdr:nvGraphicFramePr>
        <xdr:cNvPr id="3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19"/>
  <sheetViews>
    <sheetView tabSelected="1" workbookViewId="0"/>
  </sheetViews>
  <sheetFormatPr defaultColWidth="14.42578125" defaultRowHeight="15.75" customHeight="1"/>
  <cols>
    <col min="6" max="6" width="15.140625" customWidth="1"/>
  </cols>
  <sheetData>
    <row r="1" spans="1:8" ht="15.75" customHeight="1">
      <c r="A1" s="1"/>
      <c r="B1" s="1" t="s">
        <v>0</v>
      </c>
      <c r="C1" s="1"/>
      <c r="D1" s="1"/>
      <c r="E1" s="2"/>
      <c r="F1" s="1"/>
      <c r="G1" s="1"/>
    </row>
    <row r="2" spans="1:8" ht="15.75" customHeight="1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  <c r="F2" s="1" t="s">
        <v>6</v>
      </c>
      <c r="G2" s="1" t="s">
        <v>7</v>
      </c>
      <c r="H2" s="1" t="s">
        <v>8</v>
      </c>
    </row>
    <row r="3" spans="1:8" ht="15.75" customHeight="1">
      <c r="A3" s="1">
        <v>2</v>
      </c>
      <c r="B3" s="3">
        <v>1.1399999999999999</v>
      </c>
      <c r="C3" s="3">
        <v>1.18</v>
      </c>
      <c r="D3" s="3">
        <v>1.1100000000000001</v>
      </c>
      <c r="E3" s="4">
        <f>3.34/3</f>
        <v>1.1133333333333333</v>
      </c>
      <c r="F3" s="5">
        <f t="shared" ref="F3:F19" si="0">(MAX(B3:D3)-MIN(B3:D3))/2</f>
        <v>3.499999999999992E-2</v>
      </c>
      <c r="G3" s="4">
        <f>9.9125/1.1133</f>
        <v>8.9037096919069434</v>
      </c>
      <c r="H3" s="4">
        <f t="shared" ref="H3:H19" si="1">2465.227302/(9*G3)</f>
        <v>30.764047138199242</v>
      </c>
    </row>
    <row r="4" spans="1:8" ht="15.75" customHeight="1">
      <c r="A4" s="1">
        <v>4</v>
      </c>
      <c r="B4" s="6">
        <f>0.75+0.3</f>
        <v>1.05</v>
      </c>
      <c r="C4" s="3">
        <v>0.99</v>
      </c>
      <c r="D4" s="3">
        <v>1.08</v>
      </c>
      <c r="E4" s="2">
        <f>3.12/3</f>
        <v>1.04</v>
      </c>
      <c r="F4" s="5">
        <f t="shared" si="0"/>
        <v>4.500000000000004E-2</v>
      </c>
      <c r="G4" s="4">
        <f>9.9125/1.04</f>
        <v>9.53125</v>
      </c>
      <c r="H4" s="4">
        <f t="shared" si="1"/>
        <v>28.73853321092896</v>
      </c>
    </row>
    <row r="5" spans="1:8" ht="15.75" customHeight="1">
      <c r="A5" s="1">
        <v>8</v>
      </c>
      <c r="B5" s="3">
        <v>1</v>
      </c>
      <c r="C5" s="3">
        <v>0.98</v>
      </c>
      <c r="D5" s="3">
        <v>1.1000000000000001</v>
      </c>
      <c r="E5" s="2">
        <f>3.08/3</f>
        <v>1.0266666666666666</v>
      </c>
      <c r="F5" s="5">
        <f t="shared" si="0"/>
        <v>6.0000000000000053E-2</v>
      </c>
      <c r="G5" s="2">
        <f>9.9125/1.0267</f>
        <v>9.6547190026297844</v>
      </c>
      <c r="H5" s="4">
        <f t="shared" si="1"/>
        <v>28.371011584289192</v>
      </c>
    </row>
    <row r="6" spans="1:8" ht="15.75" customHeight="1">
      <c r="A6" s="1">
        <v>12</v>
      </c>
      <c r="B6" s="3">
        <v>0.81</v>
      </c>
      <c r="C6" s="3">
        <v>0.69</v>
      </c>
      <c r="D6" s="3">
        <v>0.73</v>
      </c>
      <c r="E6" s="2">
        <f>2.23/3</f>
        <v>0.74333333333333329</v>
      </c>
      <c r="F6" s="5">
        <f t="shared" si="0"/>
        <v>6.0000000000000053E-2</v>
      </c>
      <c r="G6" s="4">
        <f>9.9125/0.7433</f>
        <v>13.335799811650746</v>
      </c>
      <c r="H6" s="4">
        <f t="shared" si="1"/>
        <v>20.539761284311055</v>
      </c>
    </row>
    <row r="7" spans="1:8" ht="15.75" customHeight="1">
      <c r="A7" s="1">
        <v>16</v>
      </c>
      <c r="B7" s="3">
        <v>0.55000000000000004</v>
      </c>
      <c r="C7" s="3">
        <v>0.67</v>
      </c>
      <c r="D7" s="3">
        <v>0.61</v>
      </c>
      <c r="E7" s="2">
        <f>1.83/3</f>
        <v>0.61</v>
      </c>
      <c r="F7" s="5">
        <f t="shared" si="0"/>
        <v>0.06</v>
      </c>
      <c r="G7" s="4">
        <f>9.9125/0.61</f>
        <v>16.25</v>
      </c>
      <c r="H7" s="4">
        <f t="shared" si="1"/>
        <v>16.856255056410255</v>
      </c>
    </row>
    <row r="8" spans="1:8" ht="15.75" customHeight="1">
      <c r="A8" s="1">
        <v>20</v>
      </c>
      <c r="B8" s="3">
        <v>0.48</v>
      </c>
      <c r="C8" s="3">
        <v>0.46</v>
      </c>
      <c r="D8" s="3">
        <v>0.48</v>
      </c>
      <c r="E8" s="2">
        <f>1.42/3</f>
        <v>0.47333333333333333</v>
      </c>
      <c r="F8" s="5">
        <f t="shared" si="0"/>
        <v>9.9999999999999811E-3</v>
      </c>
      <c r="G8" s="4">
        <f>9.9125/0.4733</f>
        <v>20.943376294105217</v>
      </c>
      <c r="H8" s="4">
        <f t="shared" si="1"/>
        <v>13.07879593147373</v>
      </c>
    </row>
    <row r="9" spans="1:8" ht="15.75" customHeight="1">
      <c r="A9" s="1">
        <v>24</v>
      </c>
      <c r="B9" s="3">
        <v>0.46</v>
      </c>
      <c r="C9" s="3">
        <v>0.44</v>
      </c>
      <c r="D9" s="3">
        <v>0.47</v>
      </c>
      <c r="E9" s="2">
        <f>1.37/3</f>
        <v>0.45666666666666672</v>
      </c>
      <c r="F9" s="5">
        <f t="shared" si="0"/>
        <v>1.4999999999999986E-2</v>
      </c>
      <c r="G9" s="4">
        <f>9.9125/0.4567</f>
        <v>21.704620100722575</v>
      </c>
      <c r="H9" s="4">
        <f t="shared" si="1"/>
        <v>12.620084728299284</v>
      </c>
    </row>
    <row r="10" spans="1:8" ht="15.75" customHeight="1">
      <c r="A10" s="1">
        <v>28</v>
      </c>
      <c r="B10" s="3">
        <v>0.41</v>
      </c>
      <c r="C10" s="3">
        <v>0.48</v>
      </c>
      <c r="D10" s="3">
        <v>0.46</v>
      </c>
      <c r="E10" s="2">
        <f>1.35/3</f>
        <v>0.45</v>
      </c>
      <c r="F10" s="5">
        <f t="shared" si="0"/>
        <v>3.5000000000000003E-2</v>
      </c>
      <c r="G10" s="4">
        <f>9.9125/0.45</f>
        <v>22.027777777777775</v>
      </c>
      <c r="H10" s="4">
        <f t="shared" si="1"/>
        <v>12.434942254728877</v>
      </c>
    </row>
    <row r="11" spans="1:8" ht="15.75" customHeight="1">
      <c r="A11" s="1">
        <v>32</v>
      </c>
      <c r="B11" s="3">
        <v>0.43</v>
      </c>
      <c r="C11" s="3">
        <v>0.38</v>
      </c>
      <c r="D11" s="3">
        <v>0.4</v>
      </c>
      <c r="E11" s="2">
        <f>1.21/3</f>
        <v>0.40333333333333332</v>
      </c>
      <c r="F11" s="5">
        <f t="shared" si="0"/>
        <v>2.4999999999999994E-2</v>
      </c>
      <c r="G11" s="4">
        <f>9.9125/0.4033</f>
        <v>24.578477560128935</v>
      </c>
      <c r="H11" s="4">
        <f t="shared" si="1"/>
        <v>11.144471580738125</v>
      </c>
    </row>
    <row r="12" spans="1:8" ht="15.75" customHeight="1">
      <c r="A12" s="1">
        <v>36</v>
      </c>
      <c r="B12" s="3">
        <v>0.35</v>
      </c>
      <c r="C12" s="3">
        <v>0.36</v>
      </c>
      <c r="D12" s="3">
        <v>0.34</v>
      </c>
      <c r="E12" s="2">
        <f>1.05/3</f>
        <v>0.35000000000000003</v>
      </c>
      <c r="F12" s="5">
        <f t="shared" si="0"/>
        <v>9.9999999999999811E-3</v>
      </c>
      <c r="G12" s="2">
        <f>9.9125/0.35</f>
        <v>28.321428571428573</v>
      </c>
      <c r="H12" s="4">
        <f t="shared" si="1"/>
        <v>9.6716217536780142</v>
      </c>
    </row>
    <row r="13" spans="1:8" ht="15.75" customHeight="1">
      <c r="A13" s="1">
        <v>40</v>
      </c>
      <c r="B13" s="3">
        <v>0.33</v>
      </c>
      <c r="C13" s="3">
        <v>0.31</v>
      </c>
      <c r="D13" s="3">
        <v>0.34</v>
      </c>
      <c r="E13" s="2">
        <f>0.98/3</f>
        <v>0.32666666666666666</v>
      </c>
      <c r="F13" s="5">
        <f t="shared" si="0"/>
        <v>1.5000000000000013E-2</v>
      </c>
      <c r="G13" s="4">
        <f>9.9125/0.3267</f>
        <v>30.341291704928068</v>
      </c>
      <c r="H13" s="4">
        <f t="shared" si="1"/>
        <v>9.0277680769331656</v>
      </c>
    </row>
    <row r="14" spans="1:8" ht="15.75" customHeight="1">
      <c r="A14" s="1">
        <v>44</v>
      </c>
      <c r="B14" s="3">
        <v>0.3</v>
      </c>
      <c r="C14" s="3">
        <v>0.32</v>
      </c>
      <c r="D14" s="3">
        <v>0.28000000000000003</v>
      </c>
      <c r="E14" s="2">
        <f>0.9/3</f>
        <v>0.3</v>
      </c>
      <c r="F14" s="5">
        <f t="shared" si="0"/>
        <v>1.999999999999999E-2</v>
      </c>
      <c r="G14" s="4">
        <f>9.9125/0.3</f>
        <v>33.041666666666664</v>
      </c>
      <c r="H14" s="4">
        <f t="shared" si="1"/>
        <v>8.2899615031525844</v>
      </c>
    </row>
    <row r="15" spans="1:8" ht="15.75" customHeight="1">
      <c r="A15" s="1">
        <v>48</v>
      </c>
      <c r="B15" s="3">
        <v>0.28000000000000003</v>
      </c>
      <c r="C15" s="3">
        <v>0.31</v>
      </c>
      <c r="D15" s="3">
        <v>0.27</v>
      </c>
      <c r="E15" s="2">
        <f t="shared" ref="E15:E16" si="2">0.86/3</f>
        <v>0.28666666666666668</v>
      </c>
      <c r="F15" s="5">
        <f t="shared" si="0"/>
        <v>1.999999999999999E-2</v>
      </c>
      <c r="G15" s="4">
        <f t="shared" ref="G15:G16" si="3">9.9125/0.2867</f>
        <v>34.574468085106382</v>
      </c>
      <c r="H15" s="4">
        <f t="shared" si="1"/>
        <v>7.9224398765128194</v>
      </c>
    </row>
    <row r="16" spans="1:8" ht="15.75" customHeight="1">
      <c r="A16" s="1">
        <v>52</v>
      </c>
      <c r="B16" s="3">
        <v>0.28999999999999998</v>
      </c>
      <c r="C16" s="3">
        <v>0.27</v>
      </c>
      <c r="D16" s="3">
        <v>0.3</v>
      </c>
      <c r="E16" s="2">
        <f t="shared" si="2"/>
        <v>0.28666666666666668</v>
      </c>
      <c r="F16" s="5">
        <f t="shared" si="0"/>
        <v>1.4999999999999986E-2</v>
      </c>
      <c r="G16" s="4">
        <f t="shared" si="3"/>
        <v>34.574468085106382</v>
      </c>
      <c r="H16" s="4">
        <f t="shared" si="1"/>
        <v>7.9224398765128194</v>
      </c>
    </row>
    <row r="17" spans="1:8" ht="15.75" customHeight="1">
      <c r="A17" s="1">
        <v>56</v>
      </c>
      <c r="B17" s="3">
        <v>0.28999999999999998</v>
      </c>
      <c r="C17" s="3">
        <v>0.26</v>
      </c>
      <c r="D17" s="3">
        <v>0.27</v>
      </c>
      <c r="E17" s="2">
        <f>0.82/3</f>
        <v>0.27333333333333332</v>
      </c>
      <c r="F17" s="5">
        <f t="shared" si="0"/>
        <v>1.4999999999999986E-2</v>
      </c>
      <c r="G17" s="4">
        <f>9.9125/0.2733</f>
        <v>36.269667032564946</v>
      </c>
      <c r="H17" s="4">
        <f t="shared" si="1"/>
        <v>7.5521549293720049</v>
      </c>
    </row>
    <row r="18" spans="1:8" ht="15.75" customHeight="1">
      <c r="A18" s="1">
        <v>60</v>
      </c>
      <c r="B18" s="3">
        <v>0.28000000000000003</v>
      </c>
      <c r="C18" s="3">
        <v>0.3</v>
      </c>
      <c r="D18" s="3">
        <v>0.28999999999999998</v>
      </c>
      <c r="E18" s="2">
        <f>0.87/3</f>
        <v>0.28999999999999998</v>
      </c>
      <c r="F18" s="5">
        <f t="shared" si="0"/>
        <v>9.9999999999999811E-3</v>
      </c>
      <c r="G18" s="4">
        <f>9.9125/0.29</f>
        <v>34.181034482758619</v>
      </c>
      <c r="H18" s="4">
        <f t="shared" si="1"/>
        <v>8.0136294530474981</v>
      </c>
    </row>
    <row r="19" spans="1:8" ht="15.75" customHeight="1">
      <c r="A19" s="1">
        <v>64</v>
      </c>
      <c r="B19" s="3">
        <v>0.24</v>
      </c>
      <c r="C19" s="3">
        <v>0.26</v>
      </c>
      <c r="D19" s="3">
        <v>0.27</v>
      </c>
      <c r="E19" s="2">
        <f>0.77/3</f>
        <v>0.25666666666666665</v>
      </c>
      <c r="F19" s="5">
        <f t="shared" si="0"/>
        <v>1.5000000000000013E-2</v>
      </c>
      <c r="G19" s="4">
        <f>9.9125/0.2567</f>
        <v>38.615114920140243</v>
      </c>
      <c r="H19" s="4">
        <f t="shared" si="1"/>
        <v>7.0934437261975614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"/>
  <sheetViews>
    <sheetView workbookViewId="0"/>
  </sheetViews>
  <sheetFormatPr defaultColWidth="14.42578125" defaultRowHeight="15.75" customHeight="1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physics</dc:creator>
  <cp:lastModifiedBy>physics</cp:lastModifiedBy>
  <dcterms:created xsi:type="dcterms:W3CDTF">2019-05-31T17:52:33Z</dcterms:created>
  <dcterms:modified xsi:type="dcterms:W3CDTF">2019-05-31T17:52:33Z</dcterms:modified>
</cp:coreProperties>
</file>