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X20" i="1"/>
  <c r="W20"/>
  <c r="T20"/>
  <c r="E20"/>
  <c r="F30" s="1"/>
  <c r="D20"/>
  <c r="X19"/>
  <c r="W19"/>
  <c r="T19"/>
  <c r="U18"/>
  <c r="K17"/>
  <c r="K18" s="1"/>
  <c r="Y16"/>
  <c r="X16"/>
  <c r="U16"/>
  <c r="T16"/>
  <c r="D16"/>
  <c r="E16" s="1"/>
  <c r="F26" s="1"/>
  <c r="W15"/>
  <c r="V15"/>
  <c r="J15"/>
  <c r="J16" s="1"/>
  <c r="U14"/>
  <c r="V13"/>
  <c r="J13"/>
  <c r="K13" s="1"/>
  <c r="Y12"/>
  <c r="X12"/>
  <c r="U12"/>
  <c r="T12"/>
  <c r="J12"/>
  <c r="K12" s="1"/>
  <c r="J11"/>
  <c r="K11" s="1"/>
  <c r="Y10"/>
  <c r="Y20" s="1"/>
  <c r="X10"/>
  <c r="W10"/>
  <c r="V10"/>
  <c r="V20" s="1"/>
  <c r="U10"/>
  <c r="U20" s="1"/>
  <c r="T10"/>
  <c r="R10"/>
  <c r="K10"/>
  <c r="J10"/>
  <c r="G10"/>
  <c r="Y9"/>
  <c r="Y19" s="1"/>
  <c r="X9"/>
  <c r="W9"/>
  <c r="V9"/>
  <c r="V19" s="1"/>
  <c r="U9"/>
  <c r="U19" s="1"/>
  <c r="T9"/>
  <c r="R9"/>
  <c r="J9"/>
  <c r="K9" s="1"/>
  <c r="G9"/>
  <c r="D19" s="1"/>
  <c r="E19" s="1"/>
  <c r="F29" s="1"/>
  <c r="X8"/>
  <c r="X18" s="1"/>
  <c r="W8"/>
  <c r="W18" s="1"/>
  <c r="V8"/>
  <c r="V18" s="1"/>
  <c r="U8"/>
  <c r="Z8" s="1"/>
  <c r="Z18" s="1"/>
  <c r="T8"/>
  <c r="T18" s="1"/>
  <c r="R8"/>
  <c r="Y8" s="1"/>
  <c r="Y18" s="1"/>
  <c r="J8"/>
  <c r="K8" s="1"/>
  <c r="G8"/>
  <c r="D18" s="1"/>
  <c r="E18" s="1"/>
  <c r="F28" s="1"/>
  <c r="X7"/>
  <c r="X17" s="1"/>
  <c r="W7"/>
  <c r="Z7" s="1"/>
  <c r="Z17" s="1"/>
  <c r="V7"/>
  <c r="V17" s="1"/>
  <c r="U7"/>
  <c r="U17" s="1"/>
  <c r="T7"/>
  <c r="T17" s="1"/>
  <c r="R7"/>
  <c r="Y7" s="1"/>
  <c r="Y17" s="1"/>
  <c r="K7"/>
  <c r="J7"/>
  <c r="G7"/>
  <c r="D17" s="1"/>
  <c r="E17" s="1"/>
  <c r="F27" s="1"/>
  <c r="Z6"/>
  <c r="Z16" s="1"/>
  <c r="Y6"/>
  <c r="X6"/>
  <c r="W6"/>
  <c r="W16" s="1"/>
  <c r="V6"/>
  <c r="V16" s="1"/>
  <c r="U6"/>
  <c r="T6"/>
  <c r="R6"/>
  <c r="K6"/>
  <c r="J6"/>
  <c r="G6"/>
  <c r="Y5"/>
  <c r="Y15" s="1"/>
  <c r="X24" s="1"/>
  <c r="X5"/>
  <c r="X15" s="1"/>
  <c r="W5"/>
  <c r="V5"/>
  <c r="U5"/>
  <c r="U15" s="1"/>
  <c r="T5"/>
  <c r="T15" s="1"/>
  <c r="R5"/>
  <c r="J5"/>
  <c r="K5" s="1"/>
  <c r="G5"/>
  <c r="D15" s="1"/>
  <c r="E15" s="1"/>
  <c r="F25" s="1"/>
  <c r="X4"/>
  <c r="X14" s="1"/>
  <c r="W4"/>
  <c r="W14" s="1"/>
  <c r="V4"/>
  <c r="V14" s="1"/>
  <c r="U4"/>
  <c r="T4"/>
  <c r="Z4" s="1"/>
  <c r="Z14" s="1"/>
  <c r="R4"/>
  <c r="Y4" s="1"/>
  <c r="Y14" s="1"/>
  <c r="G4"/>
  <c r="D14" s="1"/>
  <c r="E14" s="1"/>
  <c r="F24" s="1"/>
  <c r="Y3"/>
  <c r="Y13" s="1"/>
  <c r="X3"/>
  <c r="X13" s="1"/>
  <c r="W3"/>
  <c r="W13" s="1"/>
  <c r="V3"/>
  <c r="Z3" s="1"/>
  <c r="Z13" s="1"/>
  <c r="U3"/>
  <c r="U13" s="1"/>
  <c r="T3"/>
  <c r="T13" s="1"/>
  <c r="R3"/>
  <c r="G3"/>
  <c r="D13" s="1"/>
  <c r="E13" s="1"/>
  <c r="F23" s="1"/>
  <c r="Z2"/>
  <c r="Z12" s="1"/>
  <c r="Y2"/>
  <c r="X2"/>
  <c r="W2"/>
  <c r="W12" s="1"/>
  <c r="V2"/>
  <c r="V12" s="1"/>
  <c r="U2"/>
  <c r="T2"/>
  <c r="R2"/>
  <c r="G2"/>
  <c r="D12" s="1"/>
  <c r="E12" s="1"/>
  <c r="X28" l="1"/>
  <c r="X29" s="1"/>
  <c r="H23"/>
  <c r="F22"/>
  <c r="Z10"/>
  <c r="Z20" s="1"/>
  <c r="W17"/>
  <c r="T14"/>
  <c r="X23"/>
  <c r="X25" s="1"/>
  <c r="X26" s="1"/>
  <c r="X27" s="1"/>
  <c r="Z5"/>
  <c r="Z15" s="1"/>
  <c r="Z9"/>
  <c r="Z19" s="1"/>
</calcChain>
</file>

<file path=xl/sharedStrings.xml><?xml version="1.0" encoding="utf-8"?>
<sst xmlns="http://schemas.openxmlformats.org/spreadsheetml/2006/main" count="35" uniqueCount="23">
  <si>
    <t>draw distance</t>
  </si>
  <si>
    <t>trial 1</t>
  </si>
  <si>
    <t>trail 2</t>
  </si>
  <si>
    <t>trail 3</t>
  </si>
  <si>
    <t>trail 4</t>
  </si>
  <si>
    <t>trail 5</t>
  </si>
  <si>
    <t>average</t>
  </si>
  <si>
    <t>error(±)</t>
  </si>
  <si>
    <t>V final</t>
  </si>
  <si>
    <t>horizontal acceleration</t>
  </si>
  <si>
    <t>final v horizontal</t>
  </si>
  <si>
    <t>trial 2</t>
  </si>
  <si>
    <t>trial 3</t>
  </si>
  <si>
    <t>trial 4</t>
  </si>
  <si>
    <t>trial 5</t>
  </si>
  <si>
    <t>.75=at</t>
  </si>
  <si>
    <t>s=ut+1/2at^2</t>
  </si>
  <si>
    <t>.75=1/2at^2</t>
  </si>
  <si>
    <t>1.5=at^2</t>
  </si>
  <si>
    <t>draw distance (cm)</t>
  </si>
  <si>
    <t>velocity(m/s)</t>
  </si>
  <si>
    <t>draw distance(cm)</t>
  </si>
  <si>
    <t>launch distance (cm)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</si>
</sst>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2" fontId="1" fillId="0" borderId="0" xfId="0" applyNumberFormat="1" applyFont="1"/>
    <xf numFmtId="2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r>
              <a:rPr lang="en-US"/>
              <a:t>Draw distance vs.velocity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name>Trendline for series 1</c:name>
            <c:spPr>
              <a:ln w="9525">
                <a:solidFill>
                  <a:srgbClr val="3366CC">
                    <a:alpha val="60000"/>
                  </a:srgbClr>
                </a:solidFill>
              </a:ln>
            </c:spPr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Sheet1!$E$22:$E$30</c:f>
              <c:numCache>
                <c:formatCode>General</c:formatCode>
                <c:ptCount val="9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</c:numCache>
            </c:numRef>
          </c:xVal>
          <c:yVal>
            <c:numRef>
              <c:f>Sheet1!$F$22:$F$30</c:f>
              <c:numCache>
                <c:formatCode>General</c:formatCode>
                <c:ptCount val="9"/>
                <c:pt idx="0">
                  <c:v>2.0331383314019735</c:v>
                </c:pt>
                <c:pt idx="1">
                  <c:v>6.2098410378103486</c:v>
                </c:pt>
                <c:pt idx="2">
                  <c:v>10.406030693067132</c:v>
                </c:pt>
                <c:pt idx="3">
                  <c:v>12.523612469558946</c:v>
                </c:pt>
                <c:pt idx="4">
                  <c:v>15.927332871036587</c:v>
                </c:pt>
                <c:pt idx="5">
                  <c:v>19.201140280091415</c:v>
                </c:pt>
                <c:pt idx="6">
                  <c:v>22.111191310362372</c:v>
                </c:pt>
                <c:pt idx="7">
                  <c:v>25.242094427752111</c:v>
                </c:pt>
                <c:pt idx="8" formatCode="0.00">
                  <c:v>28.269067151203593</c:v>
                </c:pt>
              </c:numCache>
            </c:numRef>
          </c:yVal>
        </c:ser>
        <c:dLbls/>
        <c:axId val="147847808"/>
        <c:axId val="147936000"/>
      </c:scatterChart>
      <c:valAx>
        <c:axId val="14784780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draw distance (cm)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47936000"/>
        <c:crosses val="autoZero"/>
        <c:crossBetween val="midCat"/>
      </c:valAx>
      <c:valAx>
        <c:axId val="1479360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velocity (m/s)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47847808"/>
        <c:crosses val="autoZero"/>
        <c:crossBetween val="midCat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draw distance vs. precision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strRef>
              <c:f>Sheet1!$A$1:$A$10</c:f>
              <c:strCache>
                <c:ptCount val="10"/>
                <c:pt idx="0">
                  <c:v>draw distance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</c:strCache>
            </c:strRef>
          </c:xVal>
          <c:yVal>
            <c:numRef>
              <c:f>Sheet1!$B$1:$B$10</c:f>
              <c:numCache>
                <c:formatCode>General</c:formatCode>
                <c:ptCount val="10"/>
                <c:pt idx="0">
                  <c:v>0</c:v>
                </c:pt>
                <c:pt idx="1">
                  <c:v>29</c:v>
                </c:pt>
                <c:pt idx="2">
                  <c:v>96</c:v>
                </c:pt>
                <c:pt idx="3">
                  <c:v>167</c:v>
                </c:pt>
                <c:pt idx="4">
                  <c:v>196</c:v>
                </c:pt>
                <c:pt idx="5">
                  <c:v>226</c:v>
                </c:pt>
                <c:pt idx="6">
                  <c:v>306</c:v>
                </c:pt>
                <c:pt idx="7">
                  <c:v>346</c:v>
                </c:pt>
                <c:pt idx="8">
                  <c:v>388</c:v>
                </c:pt>
                <c:pt idx="9">
                  <c:v>422</c:v>
                </c:pt>
              </c:numCache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strRef>
              <c:f>Sheet1!$A$1:$A$10</c:f>
              <c:strCache>
                <c:ptCount val="10"/>
                <c:pt idx="0">
                  <c:v>draw distance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</c:strCache>
            </c:strRef>
          </c:xVal>
          <c:yVal>
            <c:numRef>
              <c:f>Sheet1!$C$1:$C$10</c:f>
              <c:numCache>
                <c:formatCode>General</c:formatCode>
                <c:ptCount val="10"/>
                <c:pt idx="0">
                  <c:v>0</c:v>
                </c:pt>
                <c:pt idx="1">
                  <c:v>30.5</c:v>
                </c:pt>
                <c:pt idx="2">
                  <c:v>91</c:v>
                </c:pt>
                <c:pt idx="3">
                  <c:v>153</c:v>
                </c:pt>
                <c:pt idx="4">
                  <c:v>185</c:v>
                </c:pt>
                <c:pt idx="5">
                  <c:v>245</c:v>
                </c:pt>
                <c:pt idx="6">
                  <c:v>296</c:v>
                </c:pt>
                <c:pt idx="7">
                  <c:v>360</c:v>
                </c:pt>
                <c:pt idx="8">
                  <c:v>375</c:v>
                </c:pt>
                <c:pt idx="9">
                  <c:v>453</c:v>
                </c:pt>
              </c:numCache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strRef>
              <c:f>Sheet1!$A$1:$A$10</c:f>
              <c:strCache>
                <c:ptCount val="10"/>
                <c:pt idx="0">
                  <c:v>draw distance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</c:strCache>
            </c:strRef>
          </c:xVal>
          <c:yVal>
            <c:numRef>
              <c:f>Sheet1!$D$1:$D$10</c:f>
              <c:numCache>
                <c:formatCode>General</c:formatCode>
                <c:ptCount val="10"/>
                <c:pt idx="0">
                  <c:v>0</c:v>
                </c:pt>
                <c:pt idx="1">
                  <c:v>35</c:v>
                </c:pt>
                <c:pt idx="2">
                  <c:v>104</c:v>
                </c:pt>
                <c:pt idx="3">
                  <c:v>161</c:v>
                </c:pt>
                <c:pt idx="4">
                  <c:v>204</c:v>
                </c:pt>
                <c:pt idx="5">
                  <c:v>254</c:v>
                </c:pt>
                <c:pt idx="6">
                  <c:v>285</c:v>
                </c:pt>
                <c:pt idx="7">
                  <c:v>327</c:v>
                </c:pt>
                <c:pt idx="8">
                  <c:v>386</c:v>
                </c:pt>
                <c:pt idx="9">
                  <c:v>411</c:v>
                </c:pt>
              </c:numCache>
            </c:numRef>
          </c:yVal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xVal>
            <c:strRef>
              <c:f>Sheet1!$A$1:$A$10</c:f>
              <c:strCache>
                <c:ptCount val="10"/>
                <c:pt idx="0">
                  <c:v>draw distance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</c:strCache>
            </c:strRef>
          </c:xVal>
          <c:yVal>
            <c:numRef>
              <c:f>Sheet1!$E$1:$E$10</c:f>
              <c:numCache>
                <c:formatCode>General</c:formatCode>
                <c:ptCount val="10"/>
                <c:pt idx="0">
                  <c:v>0</c:v>
                </c:pt>
                <c:pt idx="1">
                  <c:v>36</c:v>
                </c:pt>
                <c:pt idx="2">
                  <c:v>95</c:v>
                </c:pt>
                <c:pt idx="3">
                  <c:v>164</c:v>
                </c:pt>
                <c:pt idx="4">
                  <c:v>205</c:v>
                </c:pt>
                <c:pt idx="5">
                  <c:v>240</c:v>
                </c:pt>
                <c:pt idx="6">
                  <c:v>312</c:v>
                </c:pt>
                <c:pt idx="7">
                  <c:v>330</c:v>
                </c:pt>
                <c:pt idx="8">
                  <c:v>400</c:v>
                </c:pt>
                <c:pt idx="9">
                  <c:v>460</c:v>
                </c:pt>
              </c:numCache>
            </c:numRef>
          </c:yVal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xVal>
            <c:strRef>
              <c:f>Sheet1!$A$1:$A$10</c:f>
              <c:strCache>
                <c:ptCount val="10"/>
                <c:pt idx="0">
                  <c:v>draw distance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</c:strCache>
            </c:strRef>
          </c:xVal>
          <c:yVal>
            <c:numRef>
              <c:f>Sheet1!$F$1:$F$10</c:f>
              <c:numCache>
                <c:formatCode>General</c:formatCode>
                <c:ptCount val="10"/>
                <c:pt idx="0">
                  <c:v>0</c:v>
                </c:pt>
                <c:pt idx="1">
                  <c:v>26</c:v>
                </c:pt>
                <c:pt idx="2">
                  <c:v>92</c:v>
                </c:pt>
                <c:pt idx="3">
                  <c:v>156</c:v>
                </c:pt>
                <c:pt idx="4">
                  <c:v>174</c:v>
                </c:pt>
                <c:pt idx="5">
                  <c:v>261</c:v>
                </c:pt>
                <c:pt idx="6">
                  <c:v>279</c:v>
                </c:pt>
                <c:pt idx="7">
                  <c:v>339</c:v>
                </c:pt>
                <c:pt idx="8">
                  <c:v>394</c:v>
                </c:pt>
                <c:pt idx="9">
                  <c:v>430</c:v>
                </c:pt>
              </c:numCache>
            </c:numRef>
          </c:yVal>
        </c:ser>
        <c:dLbls/>
        <c:axId val="148133760"/>
        <c:axId val="148144128"/>
      </c:scatterChart>
      <c:valAx>
        <c:axId val="148133760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draw distance (cm)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48144128"/>
        <c:crosses val="autoZero"/>
        <c:crossBetween val="midCat"/>
      </c:valAx>
      <c:valAx>
        <c:axId val="14814412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distance traveled (cm)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48133760"/>
        <c:crosses val="autoZero"/>
        <c:crossBetween val="midCat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30</xdr:row>
      <xdr:rowOff>190500</xdr:rowOff>
    </xdr:from>
    <xdr:ext cx="5715000" cy="35337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561975</xdr:colOff>
      <xdr:row>32</xdr:row>
      <xdr:rowOff>85725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52"/>
  <sheetViews>
    <sheetView tabSelected="1" workbookViewId="0"/>
  </sheetViews>
  <sheetFormatPr defaultColWidth="14.42578125" defaultRowHeight="15.75" customHeight="1"/>
  <cols>
    <col min="5" max="5" width="16.7109375" customWidth="1"/>
    <col min="9" max="9" width="13" customWidth="1"/>
    <col min="10" max="10" width="20.1406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8</v>
      </c>
      <c r="K1" s="1" t="s">
        <v>9</v>
      </c>
      <c r="L1" s="1" t="s">
        <v>10</v>
      </c>
      <c r="S1" s="1" t="s">
        <v>0</v>
      </c>
      <c r="T1" s="1" t="s">
        <v>1</v>
      </c>
      <c r="U1" s="1" t="s">
        <v>11</v>
      </c>
      <c r="V1" s="1" t="s">
        <v>12</v>
      </c>
      <c r="W1" s="1" t="s">
        <v>13</v>
      </c>
      <c r="X1" s="1" t="s">
        <v>14</v>
      </c>
      <c r="Y1" s="1" t="s">
        <v>6</v>
      </c>
      <c r="Z1" s="1" t="s">
        <v>7</v>
      </c>
    </row>
    <row r="2" spans="1:26" ht="15.75" customHeight="1">
      <c r="A2" s="1">
        <v>2.5</v>
      </c>
      <c r="B2" s="1">
        <v>29</v>
      </c>
      <c r="C2" s="1">
        <v>30.5</v>
      </c>
      <c r="D2" s="1">
        <v>35</v>
      </c>
      <c r="E2" s="1">
        <v>36</v>
      </c>
      <c r="F2" s="1">
        <v>26</v>
      </c>
      <c r="G2">
        <f t="shared" ref="G2:G10" si="0">AVERAGE(B2:F2)</f>
        <v>31.3</v>
      </c>
      <c r="H2" s="1">
        <v>5</v>
      </c>
      <c r="J2" s="1"/>
      <c r="M2" s="1">
        <v>29</v>
      </c>
      <c r="N2" s="1">
        <v>30.5</v>
      </c>
      <c r="O2" s="1">
        <v>35</v>
      </c>
      <c r="P2" s="1">
        <v>36</v>
      </c>
      <c r="Q2" s="1">
        <v>26</v>
      </c>
      <c r="R2">
        <f t="shared" ref="R2:R10" si="1">AVERAGE(M2:Q2)</f>
        <v>31.3</v>
      </c>
      <c r="S2" s="1">
        <v>2.5</v>
      </c>
      <c r="T2" s="2">
        <f t="shared" ref="T2:Y2" si="2">M2*2.54</f>
        <v>73.66</v>
      </c>
      <c r="U2" s="2">
        <f t="shared" si="2"/>
        <v>77.47</v>
      </c>
      <c r="V2" s="2">
        <f t="shared" si="2"/>
        <v>88.9</v>
      </c>
      <c r="W2" s="2">
        <f t="shared" si="2"/>
        <v>91.44</v>
      </c>
      <c r="X2" s="2">
        <f t="shared" si="2"/>
        <v>66.040000000000006</v>
      </c>
      <c r="Y2" s="2">
        <f t="shared" si="2"/>
        <v>79.50200000000001</v>
      </c>
      <c r="Z2" s="2">
        <f>(W2-X2)/2</f>
        <v>12.699999999999996</v>
      </c>
    </row>
    <row r="3" spans="1:26" ht="15.75" customHeight="1">
      <c r="A3" s="1">
        <v>5</v>
      </c>
      <c r="B3" s="1">
        <v>96</v>
      </c>
      <c r="C3" s="1">
        <v>91</v>
      </c>
      <c r="D3" s="1">
        <v>104</v>
      </c>
      <c r="E3" s="1">
        <v>95</v>
      </c>
      <c r="F3" s="1">
        <v>92</v>
      </c>
      <c r="G3">
        <f t="shared" si="0"/>
        <v>95.6</v>
      </c>
      <c r="J3" s="1"/>
      <c r="M3" s="1">
        <v>96</v>
      </c>
      <c r="N3" s="1">
        <v>91</v>
      </c>
      <c r="O3" s="1">
        <v>104</v>
      </c>
      <c r="P3" s="1">
        <v>95</v>
      </c>
      <c r="Q3" s="1">
        <v>92</v>
      </c>
      <c r="R3">
        <f t="shared" si="1"/>
        <v>95.6</v>
      </c>
      <c r="S3" s="1">
        <v>5</v>
      </c>
      <c r="T3" s="2">
        <f t="shared" ref="T3:Y3" si="3">M3*2.54</f>
        <v>243.84</v>
      </c>
      <c r="U3" s="2">
        <f t="shared" si="3"/>
        <v>231.14000000000001</v>
      </c>
      <c r="V3" s="2">
        <f t="shared" si="3"/>
        <v>264.16000000000003</v>
      </c>
      <c r="W3" s="2">
        <f t="shared" si="3"/>
        <v>241.3</v>
      </c>
      <c r="X3" s="2">
        <f t="shared" si="3"/>
        <v>233.68</v>
      </c>
      <c r="Y3" s="2">
        <f t="shared" si="3"/>
        <v>242.82399999999998</v>
      </c>
      <c r="Z3" s="2">
        <f>(V3-U3)/2</f>
        <v>16.510000000000005</v>
      </c>
    </row>
    <row r="4" spans="1:26" ht="15.75" customHeight="1">
      <c r="A4" s="1">
        <v>7.5</v>
      </c>
      <c r="B4" s="1">
        <v>167</v>
      </c>
      <c r="C4" s="1">
        <v>153</v>
      </c>
      <c r="D4" s="1">
        <v>161</v>
      </c>
      <c r="E4" s="1">
        <v>164</v>
      </c>
      <c r="F4" s="1">
        <v>156</v>
      </c>
      <c r="G4">
        <f t="shared" si="0"/>
        <v>160.19999999999999</v>
      </c>
      <c r="K4" s="1"/>
      <c r="M4" s="1">
        <v>167</v>
      </c>
      <c r="N4" s="1">
        <v>153</v>
      </c>
      <c r="O4" s="1">
        <v>161</v>
      </c>
      <c r="P4" s="1">
        <v>164</v>
      </c>
      <c r="Q4" s="1">
        <v>156</v>
      </c>
      <c r="R4">
        <f t="shared" si="1"/>
        <v>160.19999999999999</v>
      </c>
      <c r="S4" s="1">
        <v>7.5</v>
      </c>
      <c r="T4" s="2">
        <f t="shared" ref="T4:Y4" si="4">M4*2.54</f>
        <v>424.18</v>
      </c>
      <c r="U4" s="2">
        <f t="shared" si="4"/>
        <v>388.62</v>
      </c>
      <c r="V4" s="2">
        <f t="shared" si="4"/>
        <v>408.94</v>
      </c>
      <c r="W4" s="2">
        <f t="shared" si="4"/>
        <v>416.56</v>
      </c>
      <c r="X4" s="2">
        <f t="shared" si="4"/>
        <v>396.24</v>
      </c>
      <c r="Y4" s="2">
        <f t="shared" si="4"/>
        <v>406.90799999999996</v>
      </c>
      <c r="Z4" s="2">
        <f>(T4-U4)/2</f>
        <v>17.78</v>
      </c>
    </row>
    <row r="5" spans="1:26" ht="15.75" customHeight="1">
      <c r="A5" s="1">
        <v>10</v>
      </c>
      <c r="B5" s="1">
        <v>196</v>
      </c>
      <c r="C5" s="1">
        <v>185</v>
      </c>
      <c r="D5" s="1">
        <v>204</v>
      </c>
      <c r="E5" s="1">
        <v>205</v>
      </c>
      <c r="F5" s="1">
        <v>174</v>
      </c>
      <c r="G5">
        <f t="shared" si="0"/>
        <v>192.8</v>
      </c>
      <c r="J5" s="1">
        <f t="shared" ref="J5:J13" si="5">9.81*0.75</f>
        <v>7.3574999999999999</v>
      </c>
      <c r="K5">
        <f t="shared" ref="K5:K13" si="6">-SQRT(J5)</f>
        <v>-2.7124711980037688</v>
      </c>
      <c r="M5" s="1">
        <v>196</v>
      </c>
      <c r="N5" s="1">
        <v>185</v>
      </c>
      <c r="O5" s="1">
        <v>204</v>
      </c>
      <c r="P5" s="1">
        <v>205</v>
      </c>
      <c r="Q5" s="1">
        <v>174</v>
      </c>
      <c r="R5">
        <f t="shared" si="1"/>
        <v>192.8</v>
      </c>
      <c r="S5" s="1">
        <v>10</v>
      </c>
      <c r="T5" s="2">
        <f t="shared" ref="T5:Y5" si="7">M5*2.54</f>
        <v>497.84000000000003</v>
      </c>
      <c r="U5" s="2">
        <f t="shared" si="7"/>
        <v>469.90000000000003</v>
      </c>
      <c r="V5" s="2">
        <f t="shared" si="7"/>
        <v>518.16</v>
      </c>
      <c r="W5" s="2">
        <f t="shared" si="7"/>
        <v>520.70000000000005</v>
      </c>
      <c r="X5" s="2">
        <f t="shared" si="7"/>
        <v>441.96</v>
      </c>
      <c r="Y5" s="2">
        <f t="shared" si="7"/>
        <v>489.71200000000005</v>
      </c>
      <c r="Z5" s="2">
        <f>(W5-X5)/2</f>
        <v>39.370000000000033</v>
      </c>
    </row>
    <row r="6" spans="1:26" ht="15.75" customHeight="1">
      <c r="A6" s="1">
        <v>12.5</v>
      </c>
      <c r="B6" s="1">
        <v>226</v>
      </c>
      <c r="C6" s="1">
        <v>245</v>
      </c>
      <c r="D6" s="1">
        <v>254</v>
      </c>
      <c r="E6" s="1">
        <v>240</v>
      </c>
      <c r="F6" s="1">
        <v>261</v>
      </c>
      <c r="G6">
        <f t="shared" si="0"/>
        <v>245.2</v>
      </c>
      <c r="J6" s="1">
        <f t="shared" si="5"/>
        <v>7.3574999999999999</v>
      </c>
      <c r="K6">
        <f t="shared" si="6"/>
        <v>-2.7124711980037688</v>
      </c>
      <c r="M6" s="1">
        <v>226</v>
      </c>
      <c r="N6" s="1">
        <v>245</v>
      </c>
      <c r="O6" s="1">
        <v>254</v>
      </c>
      <c r="P6" s="1">
        <v>240</v>
      </c>
      <c r="Q6" s="1">
        <v>261</v>
      </c>
      <c r="R6">
        <f t="shared" si="1"/>
        <v>245.2</v>
      </c>
      <c r="S6" s="1">
        <v>12.5</v>
      </c>
      <c r="T6" s="2">
        <f t="shared" ref="T6:Y6" si="8">M6*2.54</f>
        <v>574.04</v>
      </c>
      <c r="U6" s="2">
        <f t="shared" si="8"/>
        <v>622.29999999999995</v>
      </c>
      <c r="V6" s="2">
        <f t="shared" si="8"/>
        <v>645.16</v>
      </c>
      <c r="W6" s="2">
        <f t="shared" si="8"/>
        <v>609.6</v>
      </c>
      <c r="X6" s="2">
        <f t="shared" si="8"/>
        <v>662.94</v>
      </c>
      <c r="Y6" s="2">
        <f t="shared" si="8"/>
        <v>622.80799999999999</v>
      </c>
      <c r="Z6" s="2">
        <f>(X6-T6)/2</f>
        <v>44.450000000000045</v>
      </c>
    </row>
    <row r="7" spans="1:26" ht="15.75" customHeight="1">
      <c r="A7" s="1">
        <v>15</v>
      </c>
      <c r="B7" s="1">
        <v>306</v>
      </c>
      <c r="C7" s="1">
        <v>296</v>
      </c>
      <c r="D7" s="1">
        <v>285</v>
      </c>
      <c r="E7" s="1">
        <v>312</v>
      </c>
      <c r="F7" s="1">
        <v>279</v>
      </c>
      <c r="G7">
        <f t="shared" si="0"/>
        <v>295.60000000000002</v>
      </c>
      <c r="J7" s="1">
        <f t="shared" si="5"/>
        <v>7.3574999999999999</v>
      </c>
      <c r="K7">
        <f t="shared" si="6"/>
        <v>-2.7124711980037688</v>
      </c>
      <c r="M7" s="1">
        <v>306</v>
      </c>
      <c r="N7" s="1">
        <v>296</v>
      </c>
      <c r="O7" s="1">
        <v>285</v>
      </c>
      <c r="P7" s="1">
        <v>312</v>
      </c>
      <c r="Q7" s="1">
        <v>279</v>
      </c>
      <c r="R7">
        <f t="shared" si="1"/>
        <v>295.60000000000002</v>
      </c>
      <c r="S7" s="1">
        <v>15</v>
      </c>
      <c r="T7" s="2">
        <f t="shared" ref="T7:Y7" si="9">M7*2.54</f>
        <v>777.24</v>
      </c>
      <c r="U7" s="2">
        <f t="shared" si="9"/>
        <v>751.84</v>
      </c>
      <c r="V7" s="2">
        <f t="shared" si="9"/>
        <v>723.9</v>
      </c>
      <c r="W7" s="2">
        <f t="shared" si="9"/>
        <v>792.48</v>
      </c>
      <c r="X7" s="2">
        <f t="shared" si="9"/>
        <v>708.66</v>
      </c>
      <c r="Y7" s="2">
        <f t="shared" si="9"/>
        <v>750.82400000000007</v>
      </c>
      <c r="Z7" s="2">
        <f>(W7-X7)/2</f>
        <v>41.910000000000025</v>
      </c>
    </row>
    <row r="8" spans="1:26" ht="15.75" customHeight="1">
      <c r="A8" s="1">
        <v>17.5</v>
      </c>
      <c r="B8" s="1">
        <v>346</v>
      </c>
      <c r="C8" s="1">
        <v>360</v>
      </c>
      <c r="D8" s="1">
        <v>327</v>
      </c>
      <c r="E8" s="1">
        <v>330</v>
      </c>
      <c r="F8" s="1">
        <v>339</v>
      </c>
      <c r="G8">
        <f t="shared" si="0"/>
        <v>340.4</v>
      </c>
      <c r="J8" s="1">
        <f t="shared" si="5"/>
        <v>7.3574999999999999</v>
      </c>
      <c r="K8">
        <f t="shared" si="6"/>
        <v>-2.7124711980037688</v>
      </c>
      <c r="M8" s="1">
        <v>346</v>
      </c>
      <c r="N8" s="1">
        <v>360</v>
      </c>
      <c r="O8" s="1">
        <v>327</v>
      </c>
      <c r="P8" s="1">
        <v>330</v>
      </c>
      <c r="Q8" s="1">
        <v>339</v>
      </c>
      <c r="R8">
        <f t="shared" si="1"/>
        <v>340.4</v>
      </c>
      <c r="S8" s="1">
        <v>17.5</v>
      </c>
      <c r="T8" s="2">
        <f t="shared" ref="T8:Y8" si="10">M8*2.54</f>
        <v>878.84</v>
      </c>
      <c r="U8" s="2">
        <f t="shared" si="10"/>
        <v>914.4</v>
      </c>
      <c r="V8" s="2">
        <f t="shared" si="10"/>
        <v>830.58</v>
      </c>
      <c r="W8" s="2">
        <f t="shared" si="10"/>
        <v>838.2</v>
      </c>
      <c r="X8" s="2">
        <f t="shared" si="10"/>
        <v>861.06000000000006</v>
      </c>
      <c r="Y8" s="2">
        <f t="shared" si="10"/>
        <v>864.61599999999999</v>
      </c>
      <c r="Z8" s="2">
        <f>(U8-V8)/2</f>
        <v>41.909999999999968</v>
      </c>
    </row>
    <row r="9" spans="1:26" ht="15.75" customHeight="1">
      <c r="A9" s="1">
        <v>20</v>
      </c>
      <c r="B9" s="1">
        <v>388</v>
      </c>
      <c r="C9" s="1">
        <v>375</v>
      </c>
      <c r="D9" s="1">
        <v>386</v>
      </c>
      <c r="E9" s="1">
        <v>400</v>
      </c>
      <c r="F9" s="1">
        <v>394</v>
      </c>
      <c r="G9">
        <f t="shared" si="0"/>
        <v>388.6</v>
      </c>
      <c r="J9" s="1">
        <f t="shared" si="5"/>
        <v>7.3574999999999999</v>
      </c>
      <c r="K9">
        <f t="shared" si="6"/>
        <v>-2.7124711980037688</v>
      </c>
      <c r="M9" s="1">
        <v>388</v>
      </c>
      <c r="N9" s="1">
        <v>375</v>
      </c>
      <c r="O9" s="1">
        <v>386</v>
      </c>
      <c r="P9" s="1">
        <v>400</v>
      </c>
      <c r="Q9" s="1">
        <v>394</v>
      </c>
      <c r="R9">
        <f t="shared" si="1"/>
        <v>388.6</v>
      </c>
      <c r="S9" s="1">
        <v>20</v>
      </c>
      <c r="T9" s="2">
        <f t="shared" ref="T9:Y9" si="11">M9*2.54</f>
        <v>985.52</v>
      </c>
      <c r="U9" s="2">
        <f t="shared" si="11"/>
        <v>952.5</v>
      </c>
      <c r="V9" s="2">
        <f t="shared" si="11"/>
        <v>980.44</v>
      </c>
      <c r="W9" s="2">
        <f t="shared" si="11"/>
        <v>1016</v>
      </c>
      <c r="X9" s="2">
        <f t="shared" si="11"/>
        <v>1000.76</v>
      </c>
      <c r="Y9" s="2">
        <f t="shared" si="11"/>
        <v>987.0440000000001</v>
      </c>
      <c r="Z9" s="2">
        <f>(W9-U9)/2</f>
        <v>31.75</v>
      </c>
    </row>
    <row r="10" spans="1:26" ht="15.75" customHeight="1">
      <c r="A10" s="1">
        <v>22.5</v>
      </c>
      <c r="B10" s="1">
        <v>422</v>
      </c>
      <c r="C10" s="1">
        <v>453</v>
      </c>
      <c r="D10" s="1">
        <v>411</v>
      </c>
      <c r="E10" s="1">
        <v>460</v>
      </c>
      <c r="F10" s="1">
        <v>430</v>
      </c>
      <c r="G10">
        <f t="shared" si="0"/>
        <v>435.2</v>
      </c>
      <c r="J10" s="1">
        <f t="shared" si="5"/>
        <v>7.3574999999999999</v>
      </c>
      <c r="K10">
        <f t="shared" si="6"/>
        <v>-2.7124711980037688</v>
      </c>
      <c r="M10" s="1">
        <v>422</v>
      </c>
      <c r="N10" s="1">
        <v>453</v>
      </c>
      <c r="O10" s="1">
        <v>411</v>
      </c>
      <c r="P10" s="1">
        <v>460</v>
      </c>
      <c r="Q10" s="1">
        <v>430</v>
      </c>
      <c r="R10">
        <f t="shared" si="1"/>
        <v>435.2</v>
      </c>
      <c r="S10" s="1">
        <v>22.5</v>
      </c>
      <c r="T10" s="2">
        <f t="shared" ref="T10:Y10" si="12">M10*2.54</f>
        <v>1071.8800000000001</v>
      </c>
      <c r="U10" s="2">
        <f t="shared" si="12"/>
        <v>1150.6200000000001</v>
      </c>
      <c r="V10" s="2">
        <f t="shared" si="12"/>
        <v>1043.94</v>
      </c>
      <c r="W10" s="2">
        <f t="shared" si="12"/>
        <v>1168.4000000000001</v>
      </c>
      <c r="X10" s="2">
        <f t="shared" si="12"/>
        <v>1092.2</v>
      </c>
      <c r="Y10" s="2">
        <f t="shared" si="12"/>
        <v>1105.4079999999999</v>
      </c>
      <c r="Z10" s="2">
        <f>(W10-V10)/2</f>
        <v>62.230000000000018</v>
      </c>
    </row>
    <row r="11" spans="1:26" ht="15.75" customHeight="1">
      <c r="J11" s="1">
        <f t="shared" si="5"/>
        <v>7.3574999999999999</v>
      </c>
      <c r="K11">
        <f t="shared" si="6"/>
        <v>-2.7124711980037688</v>
      </c>
      <c r="S11" s="1" t="s">
        <v>0</v>
      </c>
      <c r="T11" s="1" t="s">
        <v>1</v>
      </c>
      <c r="U11" s="1" t="s">
        <v>11</v>
      </c>
      <c r="V11" s="1" t="s">
        <v>12</v>
      </c>
      <c r="W11" s="1" t="s">
        <v>13</v>
      </c>
      <c r="X11" s="1" t="s">
        <v>14</v>
      </c>
      <c r="Y11" s="1" t="s">
        <v>6</v>
      </c>
      <c r="Z11" s="1" t="s">
        <v>7</v>
      </c>
    </row>
    <row r="12" spans="1:26" ht="15.75" customHeight="1">
      <c r="D12">
        <f t="shared" ref="D12:D20" si="13">G2*2.54</f>
        <v>79.50200000000001</v>
      </c>
      <c r="E12">
        <f t="shared" ref="E12:E20" si="14">D12/100</f>
        <v>0.79502000000000006</v>
      </c>
      <c r="G12" s="1"/>
      <c r="H12" s="1"/>
      <c r="I12" s="1"/>
      <c r="J12" s="1">
        <f t="shared" si="5"/>
        <v>7.3574999999999999</v>
      </c>
      <c r="K12">
        <f t="shared" si="6"/>
        <v>-2.7124711980037688</v>
      </c>
      <c r="S12" s="1">
        <v>2.5</v>
      </c>
      <c r="T12">
        <f t="shared" ref="T12:Z12" si="15">T2/100</f>
        <v>0.73659999999999992</v>
      </c>
      <c r="U12">
        <f t="shared" si="15"/>
        <v>0.77469999999999994</v>
      </c>
      <c r="V12">
        <f t="shared" si="15"/>
        <v>0.88900000000000001</v>
      </c>
      <c r="W12">
        <f t="shared" si="15"/>
        <v>0.91439999999999999</v>
      </c>
      <c r="X12">
        <f t="shared" si="15"/>
        <v>0.6604000000000001</v>
      </c>
      <c r="Y12">
        <f t="shared" si="15"/>
        <v>0.79502000000000006</v>
      </c>
      <c r="Z12">
        <f t="shared" si="15"/>
        <v>0.12699999999999995</v>
      </c>
    </row>
    <row r="13" spans="1:26" ht="15.75" customHeight="1">
      <c r="D13">
        <f t="shared" si="13"/>
        <v>242.82399999999998</v>
      </c>
      <c r="E13">
        <f t="shared" si="14"/>
        <v>2.4282399999999997</v>
      </c>
      <c r="G13" s="1"/>
      <c r="H13" s="1"/>
      <c r="I13" s="1"/>
      <c r="J13" s="1">
        <f t="shared" si="5"/>
        <v>7.3574999999999999</v>
      </c>
      <c r="K13">
        <f t="shared" si="6"/>
        <v>-2.7124711980037688</v>
      </c>
      <c r="S13" s="1">
        <v>5</v>
      </c>
      <c r="T13">
        <f t="shared" ref="T13:Z13" si="16">T3/100</f>
        <v>2.4384000000000001</v>
      </c>
      <c r="U13">
        <f t="shared" si="16"/>
        <v>2.3114000000000003</v>
      </c>
      <c r="V13">
        <f t="shared" si="16"/>
        <v>2.6416000000000004</v>
      </c>
      <c r="W13">
        <f t="shared" si="16"/>
        <v>2.4130000000000003</v>
      </c>
      <c r="X13">
        <f t="shared" si="16"/>
        <v>2.3368000000000002</v>
      </c>
      <c r="Y13">
        <f t="shared" si="16"/>
        <v>2.4282399999999997</v>
      </c>
      <c r="Z13">
        <f t="shared" si="16"/>
        <v>0.16510000000000005</v>
      </c>
    </row>
    <row r="14" spans="1:26" ht="15.75" customHeight="1">
      <c r="D14">
        <f t="shared" si="13"/>
        <v>406.90799999999996</v>
      </c>
      <c r="E14">
        <f t="shared" si="14"/>
        <v>4.0690799999999996</v>
      </c>
      <c r="G14" s="1"/>
      <c r="I14" s="1"/>
      <c r="J14" s="1" t="s">
        <v>15</v>
      </c>
      <c r="K14" s="1" t="s">
        <v>16</v>
      </c>
      <c r="L14" s="1"/>
      <c r="S14" s="1">
        <v>7.5</v>
      </c>
      <c r="T14">
        <f t="shared" ref="T14:Z14" si="17">T4/100</f>
        <v>4.2418000000000005</v>
      </c>
      <c r="U14">
        <f t="shared" si="17"/>
        <v>3.8862000000000001</v>
      </c>
      <c r="V14">
        <f t="shared" si="17"/>
        <v>4.0894000000000004</v>
      </c>
      <c r="W14">
        <f t="shared" si="17"/>
        <v>4.1656000000000004</v>
      </c>
      <c r="X14">
        <f t="shared" si="17"/>
        <v>3.9624000000000001</v>
      </c>
      <c r="Y14">
        <f t="shared" si="17"/>
        <v>4.0690799999999996</v>
      </c>
      <c r="Z14">
        <f t="shared" si="17"/>
        <v>0.17780000000000001</v>
      </c>
    </row>
    <row r="15" spans="1:26" ht="15.75" customHeight="1">
      <c r="D15">
        <f t="shared" si="13"/>
        <v>489.71200000000005</v>
      </c>
      <c r="E15">
        <f t="shared" si="14"/>
        <v>4.8971200000000001</v>
      </c>
      <c r="G15" s="1"/>
      <c r="H15" s="1"/>
      <c r="I15" s="1"/>
      <c r="J15" s="1">
        <f>0.75/9.81</f>
        <v>7.64525993883792E-2</v>
      </c>
      <c r="K15" s="1" t="s">
        <v>17</v>
      </c>
      <c r="S15" s="1">
        <v>10</v>
      </c>
      <c r="T15">
        <f t="shared" ref="T15:Z15" si="18">T5/100</f>
        <v>4.9784000000000006</v>
      </c>
      <c r="U15">
        <f t="shared" si="18"/>
        <v>4.6990000000000007</v>
      </c>
      <c r="V15">
        <f t="shared" si="18"/>
        <v>5.1815999999999995</v>
      </c>
      <c r="W15">
        <f t="shared" si="18"/>
        <v>5.2070000000000007</v>
      </c>
      <c r="X15">
        <f t="shared" si="18"/>
        <v>4.4196</v>
      </c>
      <c r="Y15">
        <f t="shared" si="18"/>
        <v>4.8971200000000001</v>
      </c>
      <c r="Z15">
        <f t="shared" si="18"/>
        <v>0.39370000000000033</v>
      </c>
    </row>
    <row r="16" spans="1:26" ht="15.75" customHeight="1">
      <c r="D16">
        <f t="shared" si="13"/>
        <v>622.80799999999999</v>
      </c>
      <c r="E16">
        <f t="shared" si="14"/>
        <v>6.2280800000000003</v>
      </c>
      <c r="G16" s="1"/>
      <c r="H16" s="1"/>
      <c r="I16" s="1"/>
      <c r="J16" s="1">
        <f>2*J15</f>
        <v>0.1529051987767584</v>
      </c>
      <c r="K16" s="1" t="s">
        <v>18</v>
      </c>
      <c r="L16" s="1"/>
      <c r="R16" s="1">
        <v>8.1041793999999996</v>
      </c>
      <c r="S16" s="1">
        <v>12.5</v>
      </c>
      <c r="T16">
        <f t="shared" ref="T16:Z16" si="19">T6/100</f>
        <v>5.7403999999999993</v>
      </c>
      <c r="U16">
        <f t="shared" si="19"/>
        <v>6.2229999999999999</v>
      </c>
      <c r="V16">
        <f t="shared" si="19"/>
        <v>6.4516</v>
      </c>
      <c r="W16">
        <f t="shared" si="19"/>
        <v>6.0960000000000001</v>
      </c>
      <c r="X16">
        <f t="shared" si="19"/>
        <v>6.6294000000000004</v>
      </c>
      <c r="Y16">
        <f t="shared" si="19"/>
        <v>6.2280800000000003</v>
      </c>
      <c r="Z16">
        <f t="shared" si="19"/>
        <v>0.44450000000000045</v>
      </c>
    </row>
    <row r="17" spans="4:26" ht="15.75" customHeight="1">
      <c r="D17">
        <f t="shared" si="13"/>
        <v>750.82400000000007</v>
      </c>
      <c r="E17">
        <f t="shared" si="14"/>
        <v>7.5082400000000007</v>
      </c>
      <c r="H17" s="1"/>
      <c r="K17" s="1">
        <f>1.5/9.81</f>
        <v>0.1529051987767584</v>
      </c>
      <c r="S17" s="1">
        <v>15</v>
      </c>
      <c r="T17">
        <f t="shared" ref="T17:Z17" si="20">T7/100</f>
        <v>7.7724000000000002</v>
      </c>
      <c r="U17">
        <f t="shared" si="20"/>
        <v>7.5184000000000006</v>
      </c>
      <c r="V17">
        <f t="shared" si="20"/>
        <v>7.2389999999999999</v>
      </c>
      <c r="W17">
        <f t="shared" si="20"/>
        <v>7.9248000000000003</v>
      </c>
      <c r="X17">
        <f t="shared" si="20"/>
        <v>7.0865999999999998</v>
      </c>
      <c r="Y17">
        <f t="shared" si="20"/>
        <v>7.5082400000000007</v>
      </c>
      <c r="Z17">
        <f t="shared" si="20"/>
        <v>0.41910000000000025</v>
      </c>
    </row>
    <row r="18" spans="4:26" ht="15.75" customHeight="1">
      <c r="D18">
        <f t="shared" si="13"/>
        <v>864.61599999999999</v>
      </c>
      <c r="E18">
        <f t="shared" si="14"/>
        <v>8.6461600000000001</v>
      </c>
      <c r="H18" s="1"/>
      <c r="J18" s="1">
        <v>0.39103094350000001</v>
      </c>
      <c r="K18">
        <f>SQRT(K17)</f>
        <v>0.39103094350288753</v>
      </c>
      <c r="S18" s="1">
        <v>17.5</v>
      </c>
      <c r="T18">
        <f t="shared" ref="T18:Z18" si="21">T8/100</f>
        <v>8.7884000000000011</v>
      </c>
      <c r="U18">
        <f t="shared" si="21"/>
        <v>9.1440000000000001</v>
      </c>
      <c r="V18">
        <f t="shared" si="21"/>
        <v>8.3057999999999996</v>
      </c>
      <c r="W18">
        <f t="shared" si="21"/>
        <v>8.3819999999999997</v>
      </c>
      <c r="X18">
        <f t="shared" si="21"/>
        <v>8.6105999999999998</v>
      </c>
      <c r="Y18">
        <f t="shared" si="21"/>
        <v>8.6461600000000001</v>
      </c>
      <c r="Z18">
        <f t="shared" si="21"/>
        <v>0.41909999999999969</v>
      </c>
    </row>
    <row r="19" spans="4:26" ht="15.75" customHeight="1">
      <c r="D19">
        <f t="shared" si="13"/>
        <v>987.0440000000001</v>
      </c>
      <c r="E19">
        <f t="shared" si="14"/>
        <v>9.8704400000000003</v>
      </c>
      <c r="H19" s="1"/>
      <c r="J19" s="1">
        <v>0.39103094350000001</v>
      </c>
      <c r="L19" s="1"/>
      <c r="S19" s="1">
        <v>20</v>
      </c>
      <c r="T19">
        <f t="shared" ref="T19:Z19" si="22">T9/100</f>
        <v>9.8552</v>
      </c>
      <c r="U19">
        <f t="shared" si="22"/>
        <v>9.5250000000000004</v>
      </c>
      <c r="V19">
        <f t="shared" si="22"/>
        <v>9.8044000000000011</v>
      </c>
      <c r="W19">
        <f t="shared" si="22"/>
        <v>10.16</v>
      </c>
      <c r="X19">
        <f t="shared" si="22"/>
        <v>10.0076</v>
      </c>
      <c r="Y19">
        <f t="shared" si="22"/>
        <v>9.8704400000000003</v>
      </c>
      <c r="Z19">
        <f t="shared" si="22"/>
        <v>0.3175</v>
      </c>
    </row>
    <row r="20" spans="4:26" ht="15.75" customHeight="1">
      <c r="D20">
        <f t="shared" si="13"/>
        <v>1105.4079999999999</v>
      </c>
      <c r="E20">
        <f t="shared" si="14"/>
        <v>11.054079999999999</v>
      </c>
      <c r="H20" s="1"/>
      <c r="J20" s="1">
        <v>0.39103094350000001</v>
      </c>
      <c r="L20" s="1"/>
      <c r="S20" s="1">
        <v>22.5</v>
      </c>
      <c r="T20">
        <f t="shared" ref="T20:Z20" si="23">T10/100</f>
        <v>10.718800000000002</v>
      </c>
      <c r="U20">
        <f t="shared" si="23"/>
        <v>11.506200000000002</v>
      </c>
      <c r="V20">
        <f t="shared" si="23"/>
        <v>10.439400000000001</v>
      </c>
      <c r="W20">
        <f t="shared" si="23"/>
        <v>11.684000000000001</v>
      </c>
      <c r="X20">
        <f t="shared" si="23"/>
        <v>10.922000000000001</v>
      </c>
      <c r="Y20">
        <f t="shared" si="23"/>
        <v>11.054079999999999</v>
      </c>
      <c r="Z20">
        <f t="shared" si="23"/>
        <v>0.62230000000000019</v>
      </c>
    </row>
    <row r="21" spans="4:26" ht="15.75" customHeight="1">
      <c r="E21" s="1" t="s">
        <v>19</v>
      </c>
      <c r="F21" s="1" t="s">
        <v>20</v>
      </c>
      <c r="H21" s="1"/>
      <c r="J21" s="1">
        <v>0.39103094350000001</v>
      </c>
      <c r="L21" s="1"/>
    </row>
    <row r="22" spans="4:26" ht="15.75" customHeight="1">
      <c r="E22" s="1">
        <v>2.5</v>
      </c>
      <c r="F22">
        <f>E12/K18</f>
        <v>2.0331383314019735</v>
      </c>
      <c r="H22" s="1"/>
      <c r="J22" s="1">
        <v>0.39103094350000001</v>
      </c>
    </row>
    <row r="23" spans="4:26" ht="15.75" customHeight="1">
      <c r="E23" s="1">
        <v>5</v>
      </c>
      <c r="F23">
        <f t="shared" ref="F23:F30" si="24">E13/J18</f>
        <v>6.2098410378103486</v>
      </c>
      <c r="H23" s="3">
        <f>F30-F22</f>
        <v>26.235928819801622</v>
      </c>
      <c r="J23" s="1">
        <v>0.39103094350000001</v>
      </c>
      <c r="X23">
        <f>Y16^2</f>
        <v>38.788980486400007</v>
      </c>
    </row>
    <row r="24" spans="4:26" ht="15.75" customHeight="1">
      <c r="E24" s="1">
        <v>7.5</v>
      </c>
      <c r="F24">
        <f t="shared" si="24"/>
        <v>10.406030693067132</v>
      </c>
      <c r="H24" s="1"/>
      <c r="J24" s="1">
        <v>0.39103094350000001</v>
      </c>
      <c r="X24">
        <f>Y15^2</f>
        <v>23.981784294400001</v>
      </c>
    </row>
    <row r="25" spans="4:26" ht="15.75" customHeight="1">
      <c r="E25" s="1">
        <v>10</v>
      </c>
      <c r="F25">
        <f t="shared" si="24"/>
        <v>12.523612469558946</v>
      </c>
      <c r="J25" s="1">
        <v>0.39103094350000001</v>
      </c>
      <c r="X25">
        <f>X23+X23</f>
        <v>77.577960972800014</v>
      </c>
    </row>
    <row r="26" spans="4:26" ht="15.75" customHeight="1">
      <c r="E26" s="1">
        <v>12.5</v>
      </c>
      <c r="F26">
        <f t="shared" si="24"/>
        <v>15.927332871036587</v>
      </c>
      <c r="J26" s="1">
        <v>0.39103094350000001</v>
      </c>
      <c r="X26">
        <f>SQRT(X25)</f>
        <v>8.8078352035446272</v>
      </c>
    </row>
    <row r="27" spans="4:26" ht="15.75" customHeight="1">
      <c r="E27" s="1">
        <v>15</v>
      </c>
      <c r="F27">
        <f t="shared" si="24"/>
        <v>19.201140280091415</v>
      </c>
      <c r="J27" s="1">
        <v>0.39103094350000001</v>
      </c>
      <c r="X27">
        <f>X26/2.5</f>
        <v>3.5231340814178509</v>
      </c>
    </row>
    <row r="28" spans="4:26" ht="15.75" customHeight="1">
      <c r="E28" s="1">
        <v>17.5</v>
      </c>
      <c r="F28">
        <f t="shared" si="24"/>
        <v>22.111191310362372</v>
      </c>
      <c r="J28" s="1">
        <v>0.39103094350000001</v>
      </c>
      <c r="X28">
        <f>Y16-Y15</f>
        <v>1.3309600000000001</v>
      </c>
    </row>
    <row r="29" spans="4:26" ht="15.75" customHeight="1">
      <c r="E29" s="1">
        <v>20</v>
      </c>
      <c r="F29">
        <f t="shared" si="24"/>
        <v>25.242094427752111</v>
      </c>
      <c r="X29">
        <f>X28/2.5</f>
        <v>0.53238400000000008</v>
      </c>
    </row>
    <row r="30" spans="4:26" ht="15.75" customHeight="1">
      <c r="E30" s="1">
        <v>22.5</v>
      </c>
      <c r="F30" s="2">
        <f t="shared" si="24"/>
        <v>28.269067151203593</v>
      </c>
    </row>
    <row r="43" spans="24:25" ht="15.75" customHeight="1">
      <c r="X43" s="1" t="s">
        <v>21</v>
      </c>
      <c r="Y43" s="1" t="s">
        <v>22</v>
      </c>
    </row>
    <row r="44" spans="24:25" ht="15.75" customHeight="1">
      <c r="X44" s="1">
        <v>2.5</v>
      </c>
      <c r="Y44" s="1">
        <v>31.3</v>
      </c>
    </row>
    <row r="45" spans="24:25" ht="15.75" customHeight="1">
      <c r="X45" s="1">
        <v>5</v>
      </c>
      <c r="Y45" s="1">
        <v>95.6</v>
      </c>
    </row>
    <row r="46" spans="24:25" ht="15.75" customHeight="1">
      <c r="X46" s="1">
        <v>7.5</v>
      </c>
      <c r="Y46" s="1">
        <v>160.19999999999999</v>
      </c>
    </row>
    <row r="47" spans="24:25" ht="15.75" customHeight="1">
      <c r="X47" s="1">
        <v>10</v>
      </c>
      <c r="Y47" s="1">
        <v>192.8</v>
      </c>
    </row>
    <row r="48" spans="24:25" ht="15.75" customHeight="1">
      <c r="X48" s="1">
        <v>12.5</v>
      </c>
      <c r="Y48" s="1">
        <v>245.2</v>
      </c>
    </row>
    <row r="49" spans="24:25" ht="15.75" customHeight="1">
      <c r="X49" s="1">
        <v>15</v>
      </c>
      <c r="Y49" s="1">
        <v>295.60000000000002</v>
      </c>
    </row>
    <row r="50" spans="24:25" ht="15.75" customHeight="1">
      <c r="X50" s="1">
        <v>17.5</v>
      </c>
      <c r="Y50" s="1">
        <v>340.4</v>
      </c>
    </row>
    <row r="51" spans="24:25" ht="15.75" customHeight="1">
      <c r="X51" s="1">
        <v>20</v>
      </c>
      <c r="Y51" s="1">
        <v>388.6</v>
      </c>
    </row>
    <row r="52" spans="24:25" ht="15.75" customHeight="1">
      <c r="X52" s="1">
        <v>22.5</v>
      </c>
      <c r="Y52" s="1">
        <v>435.2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2018-05-23T16:06:56Z</dcterms:created>
  <dcterms:modified xsi:type="dcterms:W3CDTF">2018-05-23T16:06:56Z</dcterms:modified>
</cp:coreProperties>
</file>