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<sst xmlns="http://schemas.openxmlformats.org/spreadsheetml/2006/main" count="81" uniqueCount="21">
  <si>
    <t>Height Above House on the Roof (m)</t>
  </si>
  <si>
    <t>Feet from Edge</t>
  </si>
  <si>
    <t>Meters from Edge</t>
  </si>
  <si>
    <t>Roof Angle</t>
  </si>
  <si>
    <t>Sin Angle</t>
  </si>
  <si>
    <t>Initial Velocity (of a Spherical Object) From Roof Travel (m/s)</t>
  </si>
  <si>
    <t>y velocity</t>
  </si>
  <si>
    <t>Final Velocity (of a Spherical Object) From 10 ft. (m/s) [Y]</t>
  </si>
  <si>
    <t>Final Velocity (of a Spherical Object) From 20 ft. (m/s) [Y]</t>
  </si>
  <si>
    <t>Impact Velocity from 10 ft.</t>
  </si>
  <si>
    <t>Impact Velocity from 20 ft.</t>
  </si>
  <si>
    <t>Force Generated by Acceleration from 10 ft.</t>
  </si>
  <si>
    <t>Force Generated by Accleration from 20 ft.</t>
  </si>
  <si>
    <t>Impact Force from 10 ft.</t>
  </si>
  <si>
    <t>Impact Force from 20 ft.</t>
  </si>
  <si>
    <t>Impact Force from 10 ft. (N)</t>
  </si>
  <si>
    <t>Time in Air (s) (10 ft house)</t>
  </si>
  <si>
    <t>Time in Air (s) (20 ft house)</t>
  </si>
  <si>
    <t>Distance from house (m) (10 ft)</t>
  </si>
  <si>
    <t>Distance from house (m) (20 ft)</t>
  </si>
  <si>
    <t>Cos Angle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</si>
</sst>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0"/>
  </numFmts>
  <fonts count="4">
    <font>
      <sz val="10.0"/>
      <color rgb="FF000000"/>
      <name val="Arial"/>
    </font>
    <font>
      <b/>
    </font>
    <font/>
    <font>
      <color rgb="FFFFFFFF"/>
    </font>
  </fonts>
  <fills count="19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980000"/>
        <bgColor rgb="FF980000"/>
      </patternFill>
    </fill>
    <fill>
      <patternFill patternType="solid">
        <fgColor rgb="FFFF9900"/>
        <bgColor rgb="FFFF9900"/>
      </patternFill>
    </fill>
    <fill>
      <patternFill patternType="solid">
        <fgColor rgb="FF3D85C6"/>
        <bgColor rgb="FF3D85C6"/>
      </patternFill>
    </fill>
    <fill>
      <patternFill patternType="solid">
        <fgColor rgb="FF1155CC"/>
        <bgColor rgb="FF1155CC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9900FF"/>
        <bgColor rgb="FF9900FF"/>
      </patternFill>
    </fill>
    <fill>
      <patternFill patternType="solid">
        <fgColor rgb="FF6AA84F"/>
        <bgColor rgb="FF6AA84F"/>
      </patternFill>
    </fill>
    <fill>
      <patternFill patternType="solid">
        <fgColor rgb="FFBF9000"/>
        <bgColor rgb="FFBF9000"/>
      </patternFill>
    </fill>
    <fill>
      <patternFill patternType="solid">
        <fgColor rgb="FFB45F06"/>
        <bgColor rgb="FFB45F06"/>
      </patternFill>
    </fill>
    <fill>
      <patternFill patternType="solid">
        <fgColor rgb="FF990000"/>
        <bgColor rgb="FF990000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6FA8DC"/>
        <bgColor rgb="FF6FA8DC"/>
      </patternFill>
    </fill>
  </fills>
  <borders count="13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2" fontId="2" numFmtId="0" xfId="0" applyFill="1" applyFont="1"/>
    <xf borderId="1" fillId="2" fontId="2" numFmtId="0" xfId="0" applyAlignment="1" applyBorder="1" applyFont="1">
      <alignment horizontal="right"/>
    </xf>
    <xf borderId="3" fillId="2" fontId="2" numFmtId="0" xfId="0" applyAlignment="1" applyBorder="1" applyFont="1">
      <alignment horizontal="right"/>
    </xf>
    <xf borderId="4" fillId="0" fontId="2" numFmtId="0" xfId="0" applyAlignment="1" applyBorder="1" applyFont="1">
      <alignment horizontal="center"/>
    </xf>
    <xf borderId="4" fillId="0" fontId="2" numFmtId="0" xfId="0" applyBorder="1" applyFont="1"/>
    <xf borderId="5" fillId="0" fontId="2" numFmtId="0" xfId="0" applyBorder="1" applyFont="1"/>
    <xf borderId="6" fillId="2" fontId="2" numFmtId="0" xfId="0" applyAlignment="1" applyBorder="1" applyFont="1">
      <alignment horizontal="right"/>
    </xf>
    <xf borderId="7" fillId="2" fontId="2" numFmtId="0" xfId="0" applyAlignment="1" applyBorder="1" applyFont="1">
      <alignment horizontal="right"/>
    </xf>
    <xf borderId="5" fillId="0" fontId="2" numFmtId="0" xfId="0" applyAlignment="1" applyBorder="1" applyFont="1">
      <alignment horizontal="right"/>
    </xf>
    <xf borderId="8" fillId="0" fontId="2" numFmtId="0" xfId="0" applyAlignment="1" applyBorder="1" applyFont="1">
      <alignment horizontal="right"/>
    </xf>
    <xf borderId="9" fillId="2" fontId="2" numFmtId="0" xfId="0" applyAlignment="1" applyBorder="1" applyFont="1">
      <alignment horizontal="right"/>
    </xf>
    <xf borderId="10" fillId="2" fontId="2" numFmtId="0" xfId="0" applyAlignment="1" applyBorder="1" applyFont="1">
      <alignment horizontal="right"/>
    </xf>
    <xf borderId="11" fillId="0" fontId="2" numFmtId="0" xfId="0" applyAlignment="1" applyBorder="1" applyFont="1">
      <alignment horizontal="right"/>
    </xf>
    <xf borderId="8" fillId="0" fontId="2" numFmtId="0" xfId="0" applyBorder="1" applyFont="1"/>
    <xf borderId="11" fillId="0" fontId="2" numFmtId="164" xfId="0" applyAlignment="1" applyBorder="1" applyFont="1" applyNumberFormat="1">
      <alignment horizontal="right"/>
    </xf>
    <xf borderId="8" fillId="0" fontId="2" numFmtId="164" xfId="0" applyAlignment="1" applyBorder="1" applyFont="1" applyNumberFormat="1">
      <alignment horizontal="center"/>
    </xf>
    <xf borderId="8" fillId="0" fontId="2" numFmtId="164" xfId="0" applyAlignment="1" applyBorder="1" applyFont="1" applyNumberFormat="1">
      <alignment horizontal="right"/>
    </xf>
    <xf borderId="0" fillId="0" fontId="2" numFmtId="0" xfId="0" applyAlignment="1" applyFont="1">
      <alignment/>
    </xf>
    <xf borderId="0" fillId="2" fontId="2" numFmtId="0" xfId="0" applyAlignment="1" applyFont="1">
      <alignment horizontal="right"/>
    </xf>
    <xf borderId="12" fillId="0" fontId="1" numFmtId="0" xfId="0" applyAlignment="1" applyBorder="1" applyFont="1">
      <alignment horizontal="center"/>
    </xf>
    <xf borderId="8" fillId="2" fontId="2" numFmtId="0" xfId="0" applyAlignment="1" applyBorder="1" applyFont="1">
      <alignment horizontal="right"/>
    </xf>
    <xf borderId="12" fillId="0" fontId="2" numFmtId="0" xfId="0" applyAlignment="1" applyBorder="1" applyFont="1">
      <alignment horizontal="center"/>
    </xf>
    <xf borderId="0" fillId="0" fontId="3" numFmtId="0" xfId="0" applyAlignment="1" applyFont="1">
      <alignment/>
    </xf>
    <xf borderId="0" fillId="0" fontId="3" numFmtId="0" xfId="0" applyFont="1"/>
    <xf borderId="0" fillId="2" fontId="2" numFmtId="0" xfId="0" applyAlignment="1" applyFont="1">
      <alignment horizontal="right"/>
    </xf>
    <xf borderId="12" fillId="3" fontId="1" numFmtId="0" xfId="0" applyAlignment="1" applyBorder="1" applyFill="1" applyFont="1">
      <alignment horizontal="center"/>
    </xf>
    <xf borderId="12" fillId="4" fontId="1" numFmtId="0" xfId="0" applyAlignment="1" applyBorder="1" applyFill="1" applyFont="1">
      <alignment horizontal="center"/>
    </xf>
    <xf borderId="12" fillId="5" fontId="1" numFmtId="0" xfId="0" applyAlignment="1" applyBorder="1" applyFill="1" applyFont="1">
      <alignment horizontal="center"/>
    </xf>
    <xf borderId="8" fillId="2" fontId="2" numFmtId="0" xfId="0" applyAlignment="1" applyBorder="1" applyFont="1">
      <alignment horizontal="center"/>
    </xf>
    <xf borderId="12" fillId="0" fontId="2" numFmtId="0" xfId="0" applyAlignment="1" applyBorder="1" applyFont="1">
      <alignment horizontal="center"/>
    </xf>
    <xf borderId="8" fillId="2" fontId="2" numFmtId="0" xfId="0" applyBorder="1" applyFont="1"/>
    <xf borderId="8" fillId="0" fontId="2" numFmtId="0" xfId="0" applyAlignment="1" applyBorder="1" applyFont="1">
      <alignment/>
    </xf>
    <xf borderId="8" fillId="3" fontId="2" numFmtId="164" xfId="0" applyAlignment="1" applyBorder="1" applyFont="1" applyNumberFormat="1">
      <alignment horizontal="center"/>
    </xf>
    <xf borderId="8" fillId="5" fontId="2" numFmtId="164" xfId="0" applyAlignment="1" applyBorder="1" applyFont="1" applyNumberFormat="1">
      <alignment horizontal="center"/>
    </xf>
    <xf borderId="8" fillId="6" fontId="2" numFmtId="164" xfId="0" applyAlignment="1" applyBorder="1" applyFill="1" applyFont="1" applyNumberFormat="1">
      <alignment horizontal="center"/>
    </xf>
    <xf borderId="8" fillId="7" fontId="2" numFmtId="164" xfId="0" applyAlignment="1" applyBorder="1" applyFill="1" applyFont="1" applyNumberFormat="1">
      <alignment horizontal="center"/>
    </xf>
    <xf borderId="8" fillId="8" fontId="2" numFmtId="164" xfId="0" applyAlignment="1" applyBorder="1" applyFill="1" applyFont="1" applyNumberFormat="1">
      <alignment horizontal="center"/>
    </xf>
    <xf borderId="8" fillId="8" fontId="2" numFmtId="0" xfId="0" applyBorder="1" applyFont="1"/>
    <xf borderId="8" fillId="9" fontId="2" numFmtId="164" xfId="0" applyAlignment="1" applyBorder="1" applyFill="1" applyFont="1" applyNumberFormat="1">
      <alignment horizontal="center"/>
    </xf>
    <xf borderId="8" fillId="10" fontId="2" numFmtId="164" xfId="0" applyAlignment="1" applyBorder="1" applyFill="1" applyFont="1" applyNumberFormat="1">
      <alignment horizontal="center"/>
    </xf>
    <xf borderId="8" fillId="10" fontId="2" numFmtId="0" xfId="0" applyBorder="1" applyFont="1"/>
    <xf borderId="8" fillId="11" fontId="2" numFmtId="164" xfId="0" applyAlignment="1" applyBorder="1" applyFill="1" applyFont="1" applyNumberFormat="1">
      <alignment horizontal="center"/>
    </xf>
    <xf borderId="8" fillId="12" fontId="2" numFmtId="164" xfId="0" applyAlignment="1" applyBorder="1" applyFill="1" applyFont="1" applyNumberFormat="1">
      <alignment horizontal="center"/>
    </xf>
    <xf borderId="8" fillId="12" fontId="2" numFmtId="0" xfId="0" applyBorder="1" applyFont="1"/>
    <xf borderId="8" fillId="13" fontId="2" numFmtId="0" xfId="0" applyBorder="1" applyFill="1" applyFont="1"/>
    <xf borderId="8" fillId="13" fontId="2" numFmtId="164" xfId="0" applyAlignment="1" applyBorder="1" applyFont="1" applyNumberFormat="1">
      <alignment horizontal="center"/>
    </xf>
    <xf borderId="8" fillId="14" fontId="2" numFmtId="0" xfId="0" applyBorder="1" applyFill="1" applyFont="1"/>
    <xf borderId="8" fillId="14" fontId="2" numFmtId="164" xfId="0" applyAlignment="1" applyBorder="1" applyFont="1" applyNumberFormat="1">
      <alignment horizontal="center"/>
    </xf>
    <xf borderId="8" fillId="15" fontId="2" numFmtId="0" xfId="0" applyBorder="1" applyFill="1" applyFont="1"/>
    <xf borderId="8" fillId="15" fontId="2" numFmtId="164" xfId="0" applyAlignment="1" applyBorder="1" applyFont="1" applyNumberFormat="1">
      <alignment horizontal="center"/>
    </xf>
    <xf borderId="8" fillId="16" fontId="2" numFmtId="0" xfId="0" applyBorder="1" applyFill="1" applyFont="1"/>
    <xf borderId="0" fillId="17" fontId="2" numFmtId="0" xfId="0" applyFill="1" applyFont="1"/>
    <xf borderId="12" fillId="9" fontId="1" numFmtId="0" xfId="0" applyAlignment="1" applyBorder="1" applyFont="1">
      <alignment horizontal="center"/>
    </xf>
    <xf borderId="0" fillId="2" fontId="1" numFmtId="0" xfId="0" applyAlignment="1" applyFont="1">
      <alignment horizontal="center"/>
    </xf>
    <xf borderId="0" fillId="2" fontId="2" numFmtId="0" xfId="0" applyAlignment="1" applyFont="1">
      <alignment horizontal="center"/>
    </xf>
    <xf borderId="0" fillId="2" fontId="2" numFmtId="164" xfId="0" applyAlignment="1" applyFont="1" applyNumberFormat="1">
      <alignment horizontal="center"/>
    </xf>
    <xf borderId="12" fillId="18" fontId="1" numFmtId="0" xfId="0" applyAlignment="1" applyBorder="1" applyFill="1" applyFont="1">
      <alignment horizontal="center"/>
    </xf>
    <xf borderId="0" fillId="0" fontId="2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3" width="14.43"/>
    <col customWidth="1" min="14" max="14" width="4.57"/>
    <col customWidth="1" min="28" max="28" width="3.0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</row>
    <row r="2">
      <c r="A2" s="5"/>
      <c r="B2" s="6"/>
      <c r="C2" s="7" t="s">
        <v>1</v>
      </c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>
      <c r="A3" s="10"/>
      <c r="B3" s="11"/>
      <c r="C3" s="12">
        <v>1.0</v>
      </c>
      <c r="D3" s="13">
        <v>2.0</v>
      </c>
      <c r="E3" s="13">
        <v>3.0</v>
      </c>
      <c r="F3" s="13">
        <v>4.0</v>
      </c>
      <c r="G3" s="13">
        <v>5.0</v>
      </c>
      <c r="H3" s="13">
        <v>6.0</v>
      </c>
      <c r="I3" s="13">
        <v>7.0</v>
      </c>
      <c r="J3" s="13">
        <v>8.0</v>
      </c>
      <c r="K3" s="13">
        <v>9.0</v>
      </c>
      <c r="L3" s="13">
        <v>10.0</v>
      </c>
      <c r="M3" s="13">
        <v>11.0</v>
      </c>
      <c r="N3" s="4"/>
    </row>
    <row r="4">
      <c r="A4" s="14"/>
      <c r="B4" s="15"/>
      <c r="C4" s="7" t="s">
        <v>2</v>
      </c>
      <c r="D4" s="8"/>
      <c r="E4" s="8"/>
      <c r="F4" s="8"/>
      <c r="G4" s="8"/>
      <c r="H4" s="8"/>
      <c r="I4" s="8"/>
      <c r="J4" s="8"/>
      <c r="K4" s="8"/>
      <c r="L4" s="8"/>
      <c r="M4" s="9"/>
      <c r="N4" s="4"/>
    </row>
    <row r="5">
      <c r="A5" s="16" t="s">
        <v>3</v>
      </c>
      <c r="B5" s="16" t="s">
        <v>4</v>
      </c>
      <c r="C5" s="17">
        <v>0.3048</v>
      </c>
      <c r="D5" s="17">
        <v>0.6096</v>
      </c>
      <c r="E5" s="17">
        <v>0.9144000000000001</v>
      </c>
      <c r="F5" s="17">
        <v>1.2192</v>
      </c>
      <c r="G5" s="17">
        <v>1.524</v>
      </c>
      <c r="H5" s="17">
        <v>1.8288000000000002</v>
      </c>
      <c r="I5" s="17">
        <v>2.1336</v>
      </c>
      <c r="J5" s="17">
        <v>2.4384</v>
      </c>
      <c r="K5" s="17">
        <v>2.7432000000000003</v>
      </c>
      <c r="L5" s="17">
        <v>3.048</v>
      </c>
      <c r="M5" s="17">
        <v>3.3528000000000002</v>
      </c>
      <c r="N5" s="4"/>
    </row>
    <row r="6">
      <c r="A6" s="16">
        <v>15.0</v>
      </c>
      <c r="B6" s="18">
        <v>0.258819</v>
      </c>
      <c r="C6" s="19">
        <f t="shared" ref="C6:C20" si="1">0.3048*B6</f>
        <v>0.0788880312</v>
      </c>
      <c r="D6" s="19">
        <f t="shared" ref="D6:D20" si="2">0.6096*B6</f>
        <v>0.1577760624</v>
      </c>
      <c r="E6" s="19">
        <f t="shared" ref="E6:E20" si="3">0.9144*B6</f>
        <v>0.2366640936</v>
      </c>
      <c r="F6" s="19">
        <f t="shared" ref="F6:F20" si="4">1.2192*B6</f>
        <v>0.3155521248</v>
      </c>
      <c r="G6" s="19">
        <f t="shared" ref="G6:G20" si="5">1.524*B6</f>
        <v>0.394440156</v>
      </c>
      <c r="H6" s="19">
        <f t="shared" ref="H6:H20" si="6">1.8288*B6</f>
        <v>0.4733281872</v>
      </c>
      <c r="I6" s="19">
        <f t="shared" ref="I6:I20" si="7">2.1336*B6</f>
        <v>0.5522162184</v>
      </c>
      <c r="J6" s="19">
        <f t="shared" ref="J6:J20" si="8">2.4384*B6</f>
        <v>0.6311042496</v>
      </c>
      <c r="K6" s="19">
        <f t="shared" ref="K6:K20" si="9">2.7432*B6</f>
        <v>0.7099922808</v>
      </c>
      <c r="L6" s="19">
        <f t="shared" ref="L6:L20" si="10">3.048*B6</f>
        <v>0.788880312</v>
      </c>
      <c r="M6" s="19">
        <f t="shared" ref="M6:M20" si="11">3.3528*B6</f>
        <v>0.8677683432</v>
      </c>
      <c r="N6" s="4"/>
    </row>
    <row r="7">
      <c r="A7" s="16">
        <v>20.0</v>
      </c>
      <c r="B7" s="18">
        <v>0.34202014</v>
      </c>
      <c r="C7" s="19">
        <f t="shared" si="1"/>
        <v>0.1042477387</v>
      </c>
      <c r="D7" s="19">
        <f t="shared" si="2"/>
        <v>0.2084954773</v>
      </c>
      <c r="E7" s="19">
        <f t="shared" si="3"/>
        <v>0.312743216</v>
      </c>
      <c r="F7" s="19">
        <f t="shared" si="4"/>
        <v>0.4169909547</v>
      </c>
      <c r="G7" s="19">
        <f t="shared" si="5"/>
        <v>0.5212386934</v>
      </c>
      <c r="H7" s="19">
        <f t="shared" si="6"/>
        <v>0.625486432</v>
      </c>
      <c r="I7" s="19">
        <f t="shared" si="7"/>
        <v>0.7297341707</v>
      </c>
      <c r="J7" s="19">
        <f t="shared" si="8"/>
        <v>0.8339819094</v>
      </c>
      <c r="K7" s="19">
        <f t="shared" si="9"/>
        <v>0.938229648</v>
      </c>
      <c r="L7" s="19">
        <f t="shared" si="10"/>
        <v>1.042477387</v>
      </c>
      <c r="M7" s="19">
        <f t="shared" si="11"/>
        <v>1.146725125</v>
      </c>
      <c r="N7" s="4"/>
    </row>
    <row r="8">
      <c r="A8" s="16">
        <v>25.0</v>
      </c>
      <c r="B8" s="18">
        <v>0.4226182617</v>
      </c>
      <c r="C8" s="19">
        <f t="shared" si="1"/>
        <v>0.1288140462</v>
      </c>
      <c r="D8" s="19">
        <f t="shared" si="2"/>
        <v>0.2576280923</v>
      </c>
      <c r="E8" s="19">
        <f t="shared" si="3"/>
        <v>0.3864421385</v>
      </c>
      <c r="F8" s="19">
        <f t="shared" si="4"/>
        <v>0.5152561847</v>
      </c>
      <c r="G8" s="19">
        <f t="shared" si="5"/>
        <v>0.6440702308</v>
      </c>
      <c r="H8" s="19">
        <f t="shared" si="6"/>
        <v>0.772884277</v>
      </c>
      <c r="I8" s="19">
        <f t="shared" si="7"/>
        <v>0.9016983232</v>
      </c>
      <c r="J8" s="19">
        <f t="shared" si="8"/>
        <v>1.030512369</v>
      </c>
      <c r="K8" s="19">
        <f t="shared" si="9"/>
        <v>1.159326415</v>
      </c>
      <c r="L8" s="19">
        <f t="shared" si="10"/>
        <v>1.288140462</v>
      </c>
      <c r="M8" s="19">
        <f t="shared" si="11"/>
        <v>1.416954508</v>
      </c>
      <c r="N8" s="4"/>
    </row>
    <row r="9">
      <c r="A9" s="13">
        <v>30.0</v>
      </c>
      <c r="B9" s="20">
        <v>0.5</v>
      </c>
      <c r="C9" s="19">
        <f t="shared" si="1"/>
        <v>0.1524</v>
      </c>
      <c r="D9" s="19">
        <f t="shared" si="2"/>
        <v>0.3048</v>
      </c>
      <c r="E9" s="19">
        <f t="shared" si="3"/>
        <v>0.4572</v>
      </c>
      <c r="F9" s="19">
        <f t="shared" si="4"/>
        <v>0.6096</v>
      </c>
      <c r="G9" s="19">
        <f t="shared" si="5"/>
        <v>0.762</v>
      </c>
      <c r="H9" s="19">
        <f t="shared" si="6"/>
        <v>0.9144</v>
      </c>
      <c r="I9" s="19">
        <f t="shared" si="7"/>
        <v>1.0668</v>
      </c>
      <c r="J9" s="19">
        <f t="shared" si="8"/>
        <v>1.2192</v>
      </c>
      <c r="K9" s="19">
        <f t="shared" si="9"/>
        <v>1.3716</v>
      </c>
      <c r="L9" s="19">
        <f t="shared" si="10"/>
        <v>1.524</v>
      </c>
      <c r="M9" s="19">
        <f t="shared" si="11"/>
        <v>1.6764</v>
      </c>
      <c r="N9" s="4"/>
    </row>
    <row r="10">
      <c r="A10" s="13">
        <v>35.0</v>
      </c>
      <c r="B10" s="20">
        <v>0.5735764364</v>
      </c>
      <c r="C10" s="19">
        <f t="shared" si="1"/>
        <v>0.1748260978</v>
      </c>
      <c r="D10" s="19">
        <f t="shared" si="2"/>
        <v>0.3496521956</v>
      </c>
      <c r="E10" s="19">
        <f t="shared" si="3"/>
        <v>0.5244782934</v>
      </c>
      <c r="F10" s="19">
        <f t="shared" si="4"/>
        <v>0.6993043913</v>
      </c>
      <c r="G10" s="19">
        <f t="shared" si="5"/>
        <v>0.8741304891</v>
      </c>
      <c r="H10" s="19">
        <f t="shared" si="6"/>
        <v>1.048956587</v>
      </c>
      <c r="I10" s="19">
        <f t="shared" si="7"/>
        <v>1.223782685</v>
      </c>
      <c r="J10" s="19">
        <f t="shared" si="8"/>
        <v>1.398608783</v>
      </c>
      <c r="K10" s="19">
        <f t="shared" si="9"/>
        <v>1.57343488</v>
      </c>
      <c r="L10" s="19">
        <f t="shared" si="10"/>
        <v>1.748260978</v>
      </c>
      <c r="M10" s="19">
        <f t="shared" si="11"/>
        <v>1.923087076</v>
      </c>
      <c r="N10" s="4"/>
    </row>
    <row r="11">
      <c r="A11" s="13">
        <v>40.0</v>
      </c>
      <c r="B11" s="20">
        <v>0.642787</v>
      </c>
      <c r="C11" s="19">
        <f t="shared" si="1"/>
        <v>0.1959214776</v>
      </c>
      <c r="D11" s="19">
        <f t="shared" si="2"/>
        <v>0.3918429552</v>
      </c>
      <c r="E11" s="19">
        <f t="shared" si="3"/>
        <v>0.5877644328</v>
      </c>
      <c r="F11" s="19">
        <f t="shared" si="4"/>
        <v>0.7836859104</v>
      </c>
      <c r="G11" s="19">
        <f t="shared" si="5"/>
        <v>0.979607388</v>
      </c>
      <c r="H11" s="19">
        <f t="shared" si="6"/>
        <v>1.175528866</v>
      </c>
      <c r="I11" s="19">
        <f t="shared" si="7"/>
        <v>1.371450343</v>
      </c>
      <c r="J11" s="19">
        <f t="shared" si="8"/>
        <v>1.567371821</v>
      </c>
      <c r="K11" s="19">
        <f t="shared" si="9"/>
        <v>1.763293298</v>
      </c>
      <c r="L11" s="19">
        <f t="shared" si="10"/>
        <v>1.959214776</v>
      </c>
      <c r="M11" s="19">
        <f t="shared" si="11"/>
        <v>2.155136254</v>
      </c>
      <c r="N11" s="4"/>
    </row>
    <row r="12">
      <c r="A12" s="13">
        <v>45.0</v>
      </c>
      <c r="B12" s="20">
        <v>0.7071067</v>
      </c>
      <c r="C12" s="19">
        <f t="shared" si="1"/>
        <v>0.2155261222</v>
      </c>
      <c r="D12" s="19">
        <f t="shared" si="2"/>
        <v>0.4310522443</v>
      </c>
      <c r="E12" s="19">
        <f t="shared" si="3"/>
        <v>0.6465783665</v>
      </c>
      <c r="F12" s="19">
        <f t="shared" si="4"/>
        <v>0.8621044886</v>
      </c>
      <c r="G12" s="19">
        <f t="shared" si="5"/>
        <v>1.077630611</v>
      </c>
      <c r="H12" s="19">
        <f t="shared" si="6"/>
        <v>1.293156733</v>
      </c>
      <c r="I12" s="19">
        <f t="shared" si="7"/>
        <v>1.508682855</v>
      </c>
      <c r="J12" s="19">
        <f t="shared" si="8"/>
        <v>1.724208977</v>
      </c>
      <c r="K12" s="19">
        <f t="shared" si="9"/>
        <v>1.939735099</v>
      </c>
      <c r="L12" s="19">
        <f t="shared" si="10"/>
        <v>2.155261222</v>
      </c>
      <c r="M12" s="19">
        <f t="shared" si="11"/>
        <v>2.370787344</v>
      </c>
      <c r="N12" s="4"/>
    </row>
    <row r="13">
      <c r="A13" s="13">
        <v>50.0</v>
      </c>
      <c r="B13" s="20">
        <v>0.76604444</v>
      </c>
      <c r="C13" s="19">
        <f t="shared" si="1"/>
        <v>0.2334903453</v>
      </c>
      <c r="D13" s="19">
        <f t="shared" si="2"/>
        <v>0.4669806906</v>
      </c>
      <c r="E13" s="19">
        <f t="shared" si="3"/>
        <v>0.7004710359</v>
      </c>
      <c r="F13" s="19">
        <f t="shared" si="4"/>
        <v>0.9339613812</v>
      </c>
      <c r="G13" s="19">
        <f t="shared" si="5"/>
        <v>1.167451727</v>
      </c>
      <c r="H13" s="19">
        <f t="shared" si="6"/>
        <v>1.400942072</v>
      </c>
      <c r="I13" s="19">
        <f t="shared" si="7"/>
        <v>1.634432417</v>
      </c>
      <c r="J13" s="19">
        <f t="shared" si="8"/>
        <v>1.867922762</v>
      </c>
      <c r="K13" s="19">
        <f t="shared" si="9"/>
        <v>2.101413108</v>
      </c>
      <c r="L13" s="19">
        <f t="shared" si="10"/>
        <v>2.334903453</v>
      </c>
      <c r="M13" s="19">
        <f t="shared" si="11"/>
        <v>2.568393798</v>
      </c>
      <c r="N13" s="4"/>
    </row>
    <row r="14">
      <c r="A14" s="13">
        <v>55.0</v>
      </c>
      <c r="B14" s="20">
        <v>0.819152</v>
      </c>
      <c r="C14" s="19">
        <f t="shared" si="1"/>
        <v>0.2496775296</v>
      </c>
      <c r="D14" s="19">
        <f t="shared" si="2"/>
        <v>0.4993550592</v>
      </c>
      <c r="E14" s="19">
        <f t="shared" si="3"/>
        <v>0.7490325888</v>
      </c>
      <c r="F14" s="19">
        <f t="shared" si="4"/>
        <v>0.9987101184</v>
      </c>
      <c r="G14" s="19">
        <f t="shared" si="5"/>
        <v>1.248387648</v>
      </c>
      <c r="H14" s="19">
        <f t="shared" si="6"/>
        <v>1.498065178</v>
      </c>
      <c r="I14" s="19">
        <f t="shared" si="7"/>
        <v>1.747742707</v>
      </c>
      <c r="J14" s="19">
        <f t="shared" si="8"/>
        <v>1.997420237</v>
      </c>
      <c r="K14" s="19">
        <f t="shared" si="9"/>
        <v>2.247097766</v>
      </c>
      <c r="L14" s="19">
        <f t="shared" si="10"/>
        <v>2.496775296</v>
      </c>
      <c r="M14" s="19">
        <f t="shared" si="11"/>
        <v>2.746452826</v>
      </c>
      <c r="N14" s="4"/>
    </row>
    <row r="15">
      <c r="A15" s="13">
        <v>60.0</v>
      </c>
      <c r="B15" s="20">
        <v>0.8660254</v>
      </c>
      <c r="C15" s="19">
        <f t="shared" si="1"/>
        <v>0.2639645419</v>
      </c>
      <c r="D15" s="19">
        <f t="shared" si="2"/>
        <v>0.5279290838</v>
      </c>
      <c r="E15" s="19">
        <f t="shared" si="3"/>
        <v>0.7918936258</v>
      </c>
      <c r="F15" s="19">
        <f t="shared" si="4"/>
        <v>1.055858168</v>
      </c>
      <c r="G15" s="19">
        <f t="shared" si="5"/>
        <v>1.31982271</v>
      </c>
      <c r="H15" s="19">
        <f t="shared" si="6"/>
        <v>1.583787252</v>
      </c>
      <c r="I15" s="19">
        <f t="shared" si="7"/>
        <v>1.847751793</v>
      </c>
      <c r="J15" s="19">
        <f t="shared" si="8"/>
        <v>2.111716335</v>
      </c>
      <c r="K15" s="19">
        <f t="shared" si="9"/>
        <v>2.375680877</v>
      </c>
      <c r="L15" s="19">
        <f t="shared" si="10"/>
        <v>2.639645419</v>
      </c>
      <c r="M15" s="19">
        <f t="shared" si="11"/>
        <v>2.903609961</v>
      </c>
      <c r="N15" s="4"/>
    </row>
    <row r="16">
      <c r="A16" s="13">
        <v>65.0</v>
      </c>
      <c r="B16" s="20">
        <v>0.9063077</v>
      </c>
      <c r="C16" s="19">
        <f t="shared" si="1"/>
        <v>0.276242587</v>
      </c>
      <c r="D16" s="19">
        <f t="shared" si="2"/>
        <v>0.5524851739</v>
      </c>
      <c r="E16" s="19">
        <f t="shared" si="3"/>
        <v>0.8287277609</v>
      </c>
      <c r="F16" s="19">
        <f t="shared" si="4"/>
        <v>1.104970348</v>
      </c>
      <c r="G16" s="19">
        <f t="shared" si="5"/>
        <v>1.381212935</v>
      </c>
      <c r="H16" s="19">
        <f t="shared" si="6"/>
        <v>1.657455522</v>
      </c>
      <c r="I16" s="19">
        <f t="shared" si="7"/>
        <v>1.933698109</v>
      </c>
      <c r="J16" s="19">
        <f t="shared" si="8"/>
        <v>2.209940696</v>
      </c>
      <c r="K16" s="19">
        <f t="shared" si="9"/>
        <v>2.486183283</v>
      </c>
      <c r="L16" s="19">
        <f t="shared" si="10"/>
        <v>2.76242587</v>
      </c>
      <c r="M16" s="19">
        <f t="shared" si="11"/>
        <v>3.038668457</v>
      </c>
      <c r="N16" s="4"/>
      <c r="O16" s="21"/>
    </row>
    <row r="17">
      <c r="A17" s="13">
        <v>70.0</v>
      </c>
      <c r="B17" s="20">
        <v>0.8660254</v>
      </c>
      <c r="C17" s="19">
        <f t="shared" si="1"/>
        <v>0.2639645419</v>
      </c>
      <c r="D17" s="19">
        <f t="shared" si="2"/>
        <v>0.5279290838</v>
      </c>
      <c r="E17" s="19">
        <f t="shared" si="3"/>
        <v>0.7918936258</v>
      </c>
      <c r="F17" s="19">
        <f t="shared" si="4"/>
        <v>1.055858168</v>
      </c>
      <c r="G17" s="19">
        <f t="shared" si="5"/>
        <v>1.31982271</v>
      </c>
      <c r="H17" s="19">
        <f t="shared" si="6"/>
        <v>1.583787252</v>
      </c>
      <c r="I17" s="19">
        <f t="shared" si="7"/>
        <v>1.847751793</v>
      </c>
      <c r="J17" s="19">
        <f t="shared" si="8"/>
        <v>2.111716335</v>
      </c>
      <c r="K17" s="19">
        <f t="shared" si="9"/>
        <v>2.375680877</v>
      </c>
      <c r="L17" s="19">
        <f t="shared" si="10"/>
        <v>2.639645419</v>
      </c>
      <c r="M17" s="19">
        <f t="shared" si="11"/>
        <v>2.903609961</v>
      </c>
      <c r="N17" s="4"/>
    </row>
    <row r="18">
      <c r="A18" s="13">
        <v>75.0</v>
      </c>
      <c r="B18" s="20">
        <v>0.9659258</v>
      </c>
      <c r="C18" s="19">
        <f t="shared" si="1"/>
        <v>0.2944141838</v>
      </c>
      <c r="D18" s="19">
        <f t="shared" si="2"/>
        <v>0.5888283677</v>
      </c>
      <c r="E18" s="19">
        <f t="shared" si="3"/>
        <v>0.8832425515</v>
      </c>
      <c r="F18" s="19">
        <f t="shared" si="4"/>
        <v>1.177656735</v>
      </c>
      <c r="G18" s="19">
        <f t="shared" si="5"/>
        <v>1.472070919</v>
      </c>
      <c r="H18" s="19">
        <f t="shared" si="6"/>
        <v>1.766485103</v>
      </c>
      <c r="I18" s="19">
        <f t="shared" si="7"/>
        <v>2.060899287</v>
      </c>
      <c r="J18" s="19">
        <f t="shared" si="8"/>
        <v>2.355313471</v>
      </c>
      <c r="K18" s="19">
        <f t="shared" si="9"/>
        <v>2.649727655</v>
      </c>
      <c r="L18" s="19">
        <f t="shared" si="10"/>
        <v>2.944141838</v>
      </c>
      <c r="M18" s="19">
        <f t="shared" si="11"/>
        <v>3.238556022</v>
      </c>
      <c r="N18" s="4"/>
    </row>
    <row r="19">
      <c r="A19" s="13">
        <v>80.0</v>
      </c>
      <c r="B19" s="20">
        <v>0.9848077</v>
      </c>
      <c r="C19" s="19">
        <f t="shared" si="1"/>
        <v>0.300169387</v>
      </c>
      <c r="D19" s="19">
        <f t="shared" si="2"/>
        <v>0.6003387739</v>
      </c>
      <c r="E19" s="19">
        <f t="shared" si="3"/>
        <v>0.9005081609</v>
      </c>
      <c r="F19" s="19">
        <f t="shared" si="4"/>
        <v>1.200677548</v>
      </c>
      <c r="G19" s="19">
        <f t="shared" si="5"/>
        <v>1.500846935</v>
      </c>
      <c r="H19" s="19">
        <f t="shared" si="6"/>
        <v>1.801016322</v>
      </c>
      <c r="I19" s="19">
        <f t="shared" si="7"/>
        <v>2.101185709</v>
      </c>
      <c r="J19" s="19">
        <f t="shared" si="8"/>
        <v>2.401355096</v>
      </c>
      <c r="K19" s="19">
        <f t="shared" si="9"/>
        <v>2.701524483</v>
      </c>
      <c r="L19" s="19">
        <f t="shared" si="10"/>
        <v>3.00169387</v>
      </c>
      <c r="M19" s="19">
        <f t="shared" si="11"/>
        <v>3.301863257</v>
      </c>
      <c r="N19" s="4"/>
    </row>
    <row r="20">
      <c r="A20" s="13">
        <v>85.0</v>
      </c>
      <c r="B20" s="20">
        <v>0.9961946981</v>
      </c>
      <c r="C20" s="19">
        <f t="shared" si="1"/>
        <v>0.303640144</v>
      </c>
      <c r="D20" s="19">
        <f t="shared" si="2"/>
        <v>0.607280288</v>
      </c>
      <c r="E20" s="19">
        <f t="shared" si="3"/>
        <v>0.9109204319</v>
      </c>
      <c r="F20" s="19">
        <f t="shared" si="4"/>
        <v>1.214560576</v>
      </c>
      <c r="G20" s="19">
        <f t="shared" si="5"/>
        <v>1.51820072</v>
      </c>
      <c r="H20" s="19">
        <f t="shared" si="6"/>
        <v>1.821840864</v>
      </c>
      <c r="I20" s="19">
        <f t="shared" si="7"/>
        <v>2.125481008</v>
      </c>
      <c r="J20" s="19">
        <f t="shared" si="8"/>
        <v>2.429121152</v>
      </c>
      <c r="K20" s="19">
        <f t="shared" si="9"/>
        <v>2.732761296</v>
      </c>
      <c r="L20" s="19">
        <f t="shared" si="10"/>
        <v>3.03640144</v>
      </c>
      <c r="M20" s="19">
        <f t="shared" si="11"/>
        <v>3.340041584</v>
      </c>
      <c r="N20" s="4"/>
    </row>
    <row r="21">
      <c r="A21" s="2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>
      <c r="A22" s="23" t="s">
        <v>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4"/>
    </row>
    <row r="23">
      <c r="A23" s="24"/>
      <c r="B23" s="24"/>
      <c r="C23" s="25" t="s">
        <v>1</v>
      </c>
      <c r="D23" s="8"/>
      <c r="E23" s="8"/>
      <c r="F23" s="8"/>
      <c r="G23" s="8"/>
      <c r="H23" s="8"/>
      <c r="I23" s="8"/>
      <c r="J23" s="8"/>
      <c r="K23" s="8"/>
      <c r="L23" s="8"/>
      <c r="M23" s="9"/>
      <c r="N23" s="4"/>
    </row>
    <row r="24">
      <c r="A24" s="24"/>
      <c r="B24" s="24"/>
      <c r="C24" s="13">
        <v>1.0</v>
      </c>
      <c r="D24" s="13">
        <v>2.0</v>
      </c>
      <c r="E24" s="13">
        <v>3.0</v>
      </c>
      <c r="F24" s="13">
        <v>4.0</v>
      </c>
      <c r="G24" s="13">
        <v>5.0</v>
      </c>
      <c r="H24" s="13">
        <v>6.0</v>
      </c>
      <c r="I24" s="13">
        <v>7.0</v>
      </c>
      <c r="J24" s="13">
        <v>8.0</v>
      </c>
      <c r="K24" s="13">
        <v>9.0</v>
      </c>
      <c r="L24" s="13">
        <v>10.0</v>
      </c>
      <c r="M24" s="13">
        <v>11.0</v>
      </c>
      <c r="N24" s="4"/>
    </row>
    <row r="25">
      <c r="A25" s="24"/>
      <c r="B25" s="24"/>
      <c r="C25" s="25" t="s">
        <v>2</v>
      </c>
      <c r="D25" s="8"/>
      <c r="E25" s="8"/>
      <c r="F25" s="8"/>
      <c r="G25" s="8"/>
      <c r="H25" s="8"/>
      <c r="I25" s="8"/>
      <c r="J25" s="8"/>
      <c r="K25" s="8"/>
      <c r="L25" s="8"/>
      <c r="M25" s="9"/>
      <c r="N25" s="4"/>
    </row>
    <row r="26">
      <c r="A26" s="13" t="s">
        <v>3</v>
      </c>
      <c r="B26" s="16" t="s">
        <v>4</v>
      </c>
      <c r="C26" s="17">
        <v>0.3048</v>
      </c>
      <c r="D26" s="17">
        <v>0.6096</v>
      </c>
      <c r="E26" s="17">
        <v>0.9144000000000001</v>
      </c>
      <c r="F26" s="17">
        <v>1.2192</v>
      </c>
      <c r="G26" s="17">
        <v>1.524</v>
      </c>
      <c r="H26" s="17">
        <v>1.8288000000000002</v>
      </c>
      <c r="I26" s="17">
        <v>2.1336</v>
      </c>
      <c r="J26" s="17">
        <v>2.4384</v>
      </c>
      <c r="K26" s="17">
        <v>2.7432000000000003</v>
      </c>
      <c r="L26" s="17">
        <v>3.048</v>
      </c>
      <c r="M26" s="17">
        <v>3.3528000000000002</v>
      </c>
      <c r="N26" s="4"/>
      <c r="O26" s="26" t="s">
        <v>6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>
      <c r="A27" s="13">
        <v>15.0</v>
      </c>
      <c r="B27" s="18">
        <v>0.258819</v>
      </c>
      <c r="C27" s="19">
        <f t="shared" ref="C27:M27" si="12">SQRT((10*9.81*C6)/7)</f>
        <v>1.051455852</v>
      </c>
      <c r="D27" s="19">
        <f t="shared" si="12"/>
        <v>1.486983126</v>
      </c>
      <c r="E27" s="19">
        <f t="shared" si="12"/>
        <v>1.821174958</v>
      </c>
      <c r="F27" s="19">
        <f t="shared" si="12"/>
        <v>2.102911704</v>
      </c>
      <c r="G27" s="19">
        <f t="shared" si="12"/>
        <v>2.35112676</v>
      </c>
      <c r="H27" s="19">
        <f t="shared" si="12"/>
        <v>2.575530324</v>
      </c>
      <c r="I27" s="19">
        <f t="shared" si="12"/>
        <v>2.781890699</v>
      </c>
      <c r="J27" s="19">
        <f t="shared" si="12"/>
        <v>2.973966252</v>
      </c>
      <c r="K27" s="19">
        <f t="shared" si="12"/>
        <v>3.154367556</v>
      </c>
      <c r="L27" s="19">
        <f t="shared" si="12"/>
        <v>3.324995351</v>
      </c>
      <c r="M27" s="19">
        <f t="shared" si="12"/>
        <v>3.487284545</v>
      </c>
      <c r="N27" s="4"/>
      <c r="O27" s="27">
        <f t="shared" ref="O27:O41" si="14">C27*B27</f>
        <v>0.2721367522</v>
      </c>
      <c r="P27" s="27">
        <f t="shared" ref="P27:P41" si="15">D27*B27</f>
        <v>0.3848594857</v>
      </c>
      <c r="Q27" s="27">
        <f t="shared" ref="Q27:Q41" si="16">E27*B27</f>
        <v>0.4713546813</v>
      </c>
      <c r="R27" s="27">
        <f t="shared" ref="R27:R41" si="17">F27*B27</f>
        <v>0.5442735043</v>
      </c>
      <c r="S27" s="27">
        <f t="shared" ref="S27:S41" si="18">G27*B27</f>
        <v>0.608516277</v>
      </c>
      <c r="T27" s="27">
        <f t="shared" ref="T27:T41" si="19">H27*B27</f>
        <v>0.666596183</v>
      </c>
      <c r="U27" s="27">
        <f t="shared" ref="U27:U41" si="20">I27*B27</f>
        <v>0.7200061688</v>
      </c>
      <c r="V27" s="27">
        <f t="shared" ref="V27:V41" si="21">J27*B27</f>
        <v>0.7697189714</v>
      </c>
      <c r="W27" s="27">
        <f t="shared" ref="W27:W41" si="22">K27*B27</f>
        <v>0.8164102565</v>
      </c>
      <c r="X27" s="27">
        <f t="shared" ref="X27:X41" si="23">L27*B27</f>
        <v>0.8605719719</v>
      </c>
      <c r="Y27" s="27">
        <f t="shared" ref="Y27:Y41" si="24">M27*B27</f>
        <v>0.9025754986</v>
      </c>
    </row>
    <row r="28">
      <c r="A28" s="13">
        <v>20.0</v>
      </c>
      <c r="B28" s="18">
        <v>0.34202014</v>
      </c>
      <c r="C28" s="19">
        <f t="shared" ref="C28:M28" si="13">SQRT((10*9.81*C7)/7)</f>
        <v>1.208700788</v>
      </c>
      <c r="D28" s="19">
        <f t="shared" si="13"/>
        <v>1.709361047</v>
      </c>
      <c r="E28" s="19">
        <f t="shared" si="13"/>
        <v>2.093531176</v>
      </c>
      <c r="F28" s="19">
        <f t="shared" si="13"/>
        <v>2.417401576</v>
      </c>
      <c r="G28" s="19">
        <f t="shared" si="13"/>
        <v>2.702737126</v>
      </c>
      <c r="H28" s="19">
        <f t="shared" si="13"/>
        <v>2.960700182</v>
      </c>
      <c r="I28" s="19">
        <f t="shared" si="13"/>
        <v>3.197921694</v>
      </c>
      <c r="J28" s="19">
        <f t="shared" si="13"/>
        <v>3.418722094</v>
      </c>
      <c r="K28" s="19">
        <f t="shared" si="13"/>
        <v>3.626102364</v>
      </c>
      <c r="L28" s="19">
        <f t="shared" si="13"/>
        <v>3.8222475</v>
      </c>
      <c r="M28" s="19">
        <f t="shared" si="13"/>
        <v>4.008806997</v>
      </c>
      <c r="N28" s="4"/>
      <c r="O28" s="27">
        <f t="shared" si="14"/>
        <v>0.4134000127</v>
      </c>
      <c r="P28" s="27">
        <f t="shared" si="15"/>
        <v>0.5846359047</v>
      </c>
      <c r="Q28" s="27">
        <f t="shared" si="16"/>
        <v>0.7160298259</v>
      </c>
      <c r="R28" s="27">
        <f t="shared" si="17"/>
        <v>0.8268000254</v>
      </c>
      <c r="S28" s="27">
        <f t="shared" si="18"/>
        <v>0.9243905303</v>
      </c>
      <c r="T28" s="27">
        <f t="shared" si="19"/>
        <v>1.012619091</v>
      </c>
      <c r="U28" s="27">
        <f t="shared" si="20"/>
        <v>1.093753626</v>
      </c>
      <c r="V28" s="27">
        <f t="shared" si="21"/>
        <v>1.169271809</v>
      </c>
      <c r="W28" s="27">
        <f t="shared" si="22"/>
        <v>1.240200038</v>
      </c>
      <c r="X28" s="27">
        <f t="shared" si="23"/>
        <v>1.307285625</v>
      </c>
      <c r="Y28" s="27">
        <f t="shared" si="24"/>
        <v>1.371092731</v>
      </c>
    </row>
    <row r="29">
      <c r="A29" s="13">
        <v>25.0</v>
      </c>
      <c r="B29" s="18">
        <v>0.4226182617</v>
      </c>
      <c r="C29" s="19">
        <f t="shared" ref="C29:M29" si="25">SQRT((10*9.81*C8)/7)</f>
        <v>1.343591027</v>
      </c>
      <c r="D29" s="19">
        <f t="shared" si="25"/>
        <v>1.900124652</v>
      </c>
      <c r="E29" s="19">
        <f t="shared" si="25"/>
        <v>2.327167923</v>
      </c>
      <c r="F29" s="19">
        <f t="shared" si="25"/>
        <v>2.687182053</v>
      </c>
      <c r="G29" s="19">
        <f t="shared" si="25"/>
        <v>3.00436087</v>
      </c>
      <c r="H29" s="19">
        <f t="shared" si="25"/>
        <v>3.291112438</v>
      </c>
      <c r="I29" s="19">
        <f t="shared" si="25"/>
        <v>3.55480772</v>
      </c>
      <c r="J29" s="19">
        <f t="shared" si="25"/>
        <v>3.800249304</v>
      </c>
      <c r="K29" s="19">
        <f t="shared" si="25"/>
        <v>4.03077308</v>
      </c>
      <c r="L29" s="19">
        <f t="shared" si="25"/>
        <v>4.248807888</v>
      </c>
      <c r="M29" s="19">
        <f t="shared" si="25"/>
        <v>4.456187307</v>
      </c>
      <c r="N29" s="4"/>
      <c r="O29" s="27">
        <f t="shared" si="14"/>
        <v>0.5678261041</v>
      </c>
      <c r="P29" s="27">
        <f t="shared" si="15"/>
        <v>0.8030273775</v>
      </c>
      <c r="Q29" s="27">
        <f t="shared" si="16"/>
        <v>0.9835036622</v>
      </c>
      <c r="R29" s="27">
        <f t="shared" si="17"/>
        <v>1.135652208</v>
      </c>
      <c r="S29" s="27">
        <f t="shared" si="18"/>
        <v>1.269697768</v>
      </c>
      <c r="T29" s="27">
        <f t="shared" si="19"/>
        <v>1.390884218</v>
      </c>
      <c r="U29" s="27">
        <f t="shared" si="20"/>
        <v>1.502326659</v>
      </c>
      <c r="V29" s="27">
        <f t="shared" si="21"/>
        <v>1.606054755</v>
      </c>
      <c r="W29" s="27">
        <f t="shared" si="22"/>
        <v>1.703478312</v>
      </c>
      <c r="X29" s="27">
        <f t="shared" si="23"/>
        <v>1.795623804</v>
      </c>
      <c r="Y29" s="27">
        <f t="shared" si="24"/>
        <v>1.883266134</v>
      </c>
    </row>
    <row r="30">
      <c r="A30" s="13">
        <v>30.0</v>
      </c>
      <c r="B30" s="20">
        <v>0.5</v>
      </c>
      <c r="C30" s="19">
        <f t="shared" ref="C30:M30" si="26">SQRT((10*9.81*C9)/7)</f>
        <v>1.461429828</v>
      </c>
      <c r="D30" s="19">
        <f t="shared" si="26"/>
        <v>2.066773884</v>
      </c>
      <c r="E30" s="19">
        <f t="shared" si="26"/>
        <v>2.531270714</v>
      </c>
      <c r="F30" s="19">
        <f t="shared" si="26"/>
        <v>2.922859656</v>
      </c>
      <c r="G30" s="19">
        <f t="shared" si="26"/>
        <v>3.26785644</v>
      </c>
      <c r="H30" s="19">
        <f t="shared" si="26"/>
        <v>3.579757374</v>
      </c>
      <c r="I30" s="19">
        <f t="shared" si="26"/>
        <v>3.866579884</v>
      </c>
      <c r="J30" s="19">
        <f t="shared" si="26"/>
        <v>4.133547767</v>
      </c>
      <c r="K30" s="19">
        <f t="shared" si="26"/>
        <v>4.384289485</v>
      </c>
      <c r="L30" s="19">
        <f t="shared" si="26"/>
        <v>4.621446898</v>
      </c>
      <c r="M30" s="19">
        <f t="shared" si="26"/>
        <v>4.847014398</v>
      </c>
      <c r="N30" s="4"/>
      <c r="O30" s="27">
        <f t="shared" si="14"/>
        <v>0.7307149141</v>
      </c>
      <c r="P30" s="27">
        <f t="shared" si="15"/>
        <v>1.033386942</v>
      </c>
      <c r="Q30" s="27">
        <f t="shared" si="16"/>
        <v>1.265635357</v>
      </c>
      <c r="R30" s="27">
        <f t="shared" si="17"/>
        <v>1.461429828</v>
      </c>
      <c r="S30" s="27">
        <f t="shared" si="18"/>
        <v>1.63392822</v>
      </c>
      <c r="T30" s="27">
        <f t="shared" si="19"/>
        <v>1.789878687</v>
      </c>
      <c r="U30" s="27">
        <f t="shared" si="20"/>
        <v>1.933289942</v>
      </c>
      <c r="V30" s="27">
        <f t="shared" si="21"/>
        <v>2.066773884</v>
      </c>
      <c r="W30" s="27">
        <f t="shared" si="22"/>
        <v>2.192144742</v>
      </c>
      <c r="X30" s="27">
        <f t="shared" si="23"/>
        <v>2.310723449</v>
      </c>
      <c r="Y30" s="27">
        <f t="shared" si="24"/>
        <v>2.423507199</v>
      </c>
    </row>
    <row r="31">
      <c r="A31" s="13">
        <v>35.0</v>
      </c>
      <c r="B31" s="20">
        <v>0.5735764364</v>
      </c>
      <c r="C31" s="19">
        <f t="shared" ref="C31:M31" si="27">SQRT((10*9.81*C10)/7)</f>
        <v>1.565267672</v>
      </c>
      <c r="D31" s="19">
        <f t="shared" si="27"/>
        <v>2.213622771</v>
      </c>
      <c r="E31" s="19">
        <f t="shared" si="27"/>
        <v>2.711123135</v>
      </c>
      <c r="F31" s="19">
        <f t="shared" si="27"/>
        <v>3.130535344</v>
      </c>
      <c r="G31" s="19">
        <f t="shared" si="27"/>
        <v>3.500044918</v>
      </c>
      <c r="H31" s="19">
        <f t="shared" si="27"/>
        <v>3.834107107</v>
      </c>
      <c r="I31" s="19">
        <f t="shared" si="27"/>
        <v>4.141308995</v>
      </c>
      <c r="J31" s="19">
        <f t="shared" si="27"/>
        <v>4.427245541</v>
      </c>
      <c r="K31" s="19">
        <f t="shared" si="27"/>
        <v>4.695803016</v>
      </c>
      <c r="L31" s="19">
        <f t="shared" si="27"/>
        <v>4.949810991</v>
      </c>
      <c r="M31" s="19">
        <f t="shared" si="27"/>
        <v>5.191405565</v>
      </c>
      <c r="N31" s="4"/>
      <c r="O31" s="27">
        <f t="shared" si="14"/>
        <v>0.8978006533</v>
      </c>
      <c r="P31" s="27">
        <f t="shared" si="15"/>
        <v>1.26968186</v>
      </c>
      <c r="Q31" s="27">
        <f t="shared" si="16"/>
        <v>1.555036347</v>
      </c>
      <c r="R31" s="27">
        <f t="shared" si="17"/>
        <v>1.795601307</v>
      </c>
      <c r="S31" s="27">
        <f t="shared" si="18"/>
        <v>2.007543291</v>
      </c>
      <c r="T31" s="27">
        <f t="shared" si="19"/>
        <v>2.199153491</v>
      </c>
      <c r="U31" s="27">
        <f t="shared" si="20"/>
        <v>2.375357256</v>
      </c>
      <c r="V31" s="27">
        <f t="shared" si="21"/>
        <v>2.539363721</v>
      </c>
      <c r="W31" s="27">
        <f t="shared" si="22"/>
        <v>2.69340196</v>
      </c>
      <c r="X31" s="27">
        <f t="shared" si="23"/>
        <v>2.839094949</v>
      </c>
      <c r="Y31" s="27">
        <f t="shared" si="24"/>
        <v>2.977667904</v>
      </c>
    </row>
    <row r="32">
      <c r="A32" s="13">
        <v>40.0</v>
      </c>
      <c r="B32" s="20">
        <v>0.642787</v>
      </c>
      <c r="C32" s="19">
        <f t="shared" ref="C32:M32" si="28">SQRT((10*9.81*C11)/7)</f>
        <v>1.657015258</v>
      </c>
      <c r="D32" s="19">
        <f t="shared" si="28"/>
        <v>2.343373451</v>
      </c>
      <c r="E32" s="19">
        <f t="shared" si="28"/>
        <v>2.870034615</v>
      </c>
      <c r="F32" s="19">
        <f t="shared" si="28"/>
        <v>3.314030516</v>
      </c>
      <c r="G32" s="19">
        <f t="shared" si="28"/>
        <v>3.705198756</v>
      </c>
      <c r="H32" s="19">
        <f t="shared" si="28"/>
        <v>4.058841878</v>
      </c>
      <c r="I32" s="19">
        <f t="shared" si="28"/>
        <v>4.384050291</v>
      </c>
      <c r="J32" s="19">
        <f t="shared" si="28"/>
        <v>4.686746901</v>
      </c>
      <c r="K32" s="19">
        <f t="shared" si="28"/>
        <v>4.971045773</v>
      </c>
      <c r="L32" s="19">
        <f t="shared" si="28"/>
        <v>5.239942332</v>
      </c>
      <c r="M32" s="19">
        <f t="shared" si="28"/>
        <v>5.495697882</v>
      </c>
      <c r="N32" s="4"/>
      <c r="O32" s="27">
        <f t="shared" si="14"/>
        <v>1.065107867</v>
      </c>
      <c r="P32" s="27">
        <f t="shared" si="15"/>
        <v>1.50628999</v>
      </c>
      <c r="Q32" s="27">
        <f t="shared" si="16"/>
        <v>1.84482094</v>
      </c>
      <c r="R32" s="27">
        <f t="shared" si="17"/>
        <v>2.130215733</v>
      </c>
      <c r="S32" s="27">
        <f t="shared" si="18"/>
        <v>2.381653593</v>
      </c>
      <c r="T32" s="27">
        <f t="shared" si="19"/>
        <v>2.608970794</v>
      </c>
      <c r="U32" s="27">
        <f t="shared" si="20"/>
        <v>2.818010534</v>
      </c>
      <c r="V32" s="27">
        <f t="shared" si="21"/>
        <v>3.01257998</v>
      </c>
      <c r="W32" s="27">
        <f t="shared" si="22"/>
        <v>3.1953236</v>
      </c>
      <c r="X32" s="27">
        <f t="shared" si="23"/>
        <v>3.368166812</v>
      </c>
      <c r="Y32" s="27">
        <f t="shared" si="24"/>
        <v>3.532563155</v>
      </c>
    </row>
    <row r="33">
      <c r="A33" s="13">
        <v>45.0</v>
      </c>
      <c r="B33" s="20">
        <v>0.7071067</v>
      </c>
      <c r="C33" s="19">
        <f t="shared" ref="C33:M33" si="29">SQRT((10*9.81*C12)/7)</f>
        <v>1.73794265</v>
      </c>
      <c r="D33" s="19">
        <f t="shared" si="29"/>
        <v>2.457822066</v>
      </c>
      <c r="E33" s="19">
        <f t="shared" si="29"/>
        <v>3.010204971</v>
      </c>
      <c r="F33" s="19">
        <f t="shared" si="29"/>
        <v>3.4758853</v>
      </c>
      <c r="G33" s="19">
        <f t="shared" si="29"/>
        <v>3.886157906</v>
      </c>
      <c r="H33" s="19">
        <f t="shared" si="29"/>
        <v>4.257072695</v>
      </c>
      <c r="I33" s="19">
        <f t="shared" si="29"/>
        <v>4.598164045</v>
      </c>
      <c r="J33" s="19">
        <f t="shared" si="29"/>
        <v>4.915644133</v>
      </c>
      <c r="K33" s="19">
        <f t="shared" si="29"/>
        <v>5.21382795</v>
      </c>
      <c r="L33" s="19">
        <f t="shared" si="29"/>
        <v>5.495857217</v>
      </c>
      <c r="M33" s="19">
        <f t="shared" si="29"/>
        <v>5.764103677</v>
      </c>
      <c r="N33" s="4"/>
      <c r="O33" s="27">
        <f t="shared" si="14"/>
        <v>1.228910892</v>
      </c>
      <c r="P33" s="27">
        <f t="shared" si="15"/>
        <v>1.737942451</v>
      </c>
      <c r="Q33" s="27">
        <f t="shared" si="16"/>
        <v>2.128536103</v>
      </c>
      <c r="R33" s="27">
        <f t="shared" si="17"/>
        <v>2.457821784</v>
      </c>
      <c r="S33" s="27">
        <f t="shared" si="18"/>
        <v>2.747928293</v>
      </c>
      <c r="T33" s="27">
        <f t="shared" si="19"/>
        <v>3.010204625</v>
      </c>
      <c r="U33" s="27">
        <f t="shared" si="20"/>
        <v>3.251392604</v>
      </c>
      <c r="V33" s="27">
        <f t="shared" si="21"/>
        <v>3.475884901</v>
      </c>
      <c r="W33" s="27">
        <f t="shared" si="22"/>
        <v>3.686732676</v>
      </c>
      <c r="X33" s="27">
        <f t="shared" si="23"/>
        <v>3.88615746</v>
      </c>
      <c r="Y33" s="27">
        <f t="shared" si="24"/>
        <v>4.07583633</v>
      </c>
    </row>
    <row r="34">
      <c r="A34" s="13">
        <v>50.0</v>
      </c>
      <c r="B34" s="20">
        <v>0.76604444</v>
      </c>
      <c r="C34" s="19">
        <f t="shared" ref="C34:M34" si="30">SQRT((10*9.81*C13)/7)</f>
        <v>1.808922445</v>
      </c>
      <c r="D34" s="19">
        <f t="shared" si="30"/>
        <v>2.558202654</v>
      </c>
      <c r="E34" s="19">
        <f t="shared" si="30"/>
        <v>3.133145581</v>
      </c>
      <c r="F34" s="19">
        <f t="shared" si="30"/>
        <v>3.617844889</v>
      </c>
      <c r="G34" s="19">
        <f t="shared" si="30"/>
        <v>4.044873552</v>
      </c>
      <c r="H34" s="19">
        <f t="shared" si="30"/>
        <v>4.430936974</v>
      </c>
      <c r="I34" s="19">
        <f t="shared" si="30"/>
        <v>4.78595893</v>
      </c>
      <c r="J34" s="19">
        <f t="shared" si="30"/>
        <v>5.116405309</v>
      </c>
      <c r="K34" s="19">
        <f t="shared" si="30"/>
        <v>5.426767334</v>
      </c>
      <c r="L34" s="19">
        <f t="shared" si="30"/>
        <v>5.720315036</v>
      </c>
      <c r="M34" s="19">
        <f t="shared" si="30"/>
        <v>5.999517024</v>
      </c>
      <c r="N34" s="4"/>
      <c r="O34" s="27">
        <f t="shared" si="14"/>
        <v>1.385714981</v>
      </c>
      <c r="P34" s="27">
        <f t="shared" si="15"/>
        <v>1.95969692</v>
      </c>
      <c r="Q34" s="27">
        <f t="shared" si="16"/>
        <v>2.400128752</v>
      </c>
      <c r="R34" s="27">
        <f t="shared" si="17"/>
        <v>2.771429962</v>
      </c>
      <c r="S34" s="27">
        <f t="shared" si="18"/>
        <v>3.098552895</v>
      </c>
      <c r="T34" s="27">
        <f t="shared" si="19"/>
        <v>3.394294633</v>
      </c>
      <c r="U34" s="27">
        <f t="shared" si="20"/>
        <v>3.666257228</v>
      </c>
      <c r="V34" s="27">
        <f t="shared" si="21"/>
        <v>3.91939384</v>
      </c>
      <c r="W34" s="27">
        <f t="shared" si="22"/>
        <v>4.157144943</v>
      </c>
      <c r="X34" s="27">
        <f t="shared" si="23"/>
        <v>4.382015528</v>
      </c>
      <c r="Y34" s="27">
        <f t="shared" si="24"/>
        <v>4.595896659</v>
      </c>
    </row>
    <row r="35">
      <c r="A35" s="13">
        <v>55.0</v>
      </c>
      <c r="B35" s="20">
        <v>0.819152</v>
      </c>
      <c r="C35" s="19">
        <f t="shared" ref="C35:M35" si="31">SQRT((10*9.81*C14)/7)</f>
        <v>1.870575376</v>
      </c>
      <c r="D35" s="19">
        <f t="shared" si="31"/>
        <v>2.645393066</v>
      </c>
      <c r="E35" s="19">
        <f t="shared" si="31"/>
        <v>3.23993159</v>
      </c>
      <c r="F35" s="19">
        <f t="shared" si="31"/>
        <v>3.741150751</v>
      </c>
      <c r="G35" s="19">
        <f t="shared" si="31"/>
        <v>4.182733697</v>
      </c>
      <c r="H35" s="19">
        <f t="shared" si="31"/>
        <v>4.581955196</v>
      </c>
      <c r="I35" s="19">
        <f t="shared" si="31"/>
        <v>4.949077253</v>
      </c>
      <c r="J35" s="19">
        <f t="shared" si="31"/>
        <v>5.290786132</v>
      </c>
      <c r="K35" s="19">
        <f t="shared" si="31"/>
        <v>5.611726127</v>
      </c>
      <c r="L35" s="19">
        <f t="shared" si="31"/>
        <v>5.915278722</v>
      </c>
      <c r="M35" s="19">
        <f t="shared" si="31"/>
        <v>6.203996663</v>
      </c>
      <c r="N35" s="4"/>
      <c r="O35" s="27">
        <f t="shared" si="14"/>
        <v>1.53228556</v>
      </c>
      <c r="P35" s="27">
        <f t="shared" si="15"/>
        <v>2.166979021</v>
      </c>
      <c r="Q35" s="27">
        <f t="shared" si="16"/>
        <v>2.653996442</v>
      </c>
      <c r="R35" s="27">
        <f t="shared" si="17"/>
        <v>3.06457112</v>
      </c>
      <c r="S35" s="27">
        <f t="shared" si="18"/>
        <v>3.426294673</v>
      </c>
      <c r="T35" s="27">
        <f t="shared" si="19"/>
        <v>3.753317763</v>
      </c>
      <c r="U35" s="27">
        <f t="shared" si="20"/>
        <v>4.05404653</v>
      </c>
      <c r="V35" s="27">
        <f t="shared" si="21"/>
        <v>4.333958041</v>
      </c>
      <c r="W35" s="27">
        <f t="shared" si="22"/>
        <v>4.596856681</v>
      </c>
      <c r="X35" s="27">
        <f t="shared" si="23"/>
        <v>4.845512396</v>
      </c>
      <c r="Y35" s="27">
        <f t="shared" si="24"/>
        <v>5.082016275</v>
      </c>
    </row>
    <row r="36">
      <c r="A36" s="13">
        <v>60.0</v>
      </c>
      <c r="B36" s="20">
        <v>0.8660254</v>
      </c>
      <c r="C36" s="19">
        <f t="shared" ref="C36:M36" si="32">SQRT((10*9.81*C15)/7)</f>
        <v>1.923349814</v>
      </c>
      <c r="D36" s="19">
        <f t="shared" si="32"/>
        <v>2.720027393</v>
      </c>
      <c r="E36" s="19">
        <f t="shared" si="32"/>
        <v>3.331339599</v>
      </c>
      <c r="F36" s="19">
        <f t="shared" si="32"/>
        <v>3.846699629</v>
      </c>
      <c r="G36" s="19">
        <f t="shared" si="32"/>
        <v>4.30074093</v>
      </c>
      <c r="H36" s="19">
        <f t="shared" si="32"/>
        <v>4.711225642</v>
      </c>
      <c r="I36" s="19">
        <f t="shared" si="32"/>
        <v>5.088705293</v>
      </c>
      <c r="J36" s="19">
        <f t="shared" si="32"/>
        <v>5.440054786</v>
      </c>
      <c r="K36" s="19">
        <f t="shared" si="32"/>
        <v>5.770049443</v>
      </c>
      <c r="L36" s="19">
        <f t="shared" si="32"/>
        <v>6.082166151</v>
      </c>
      <c r="M36" s="19">
        <f t="shared" si="32"/>
        <v>6.379029675</v>
      </c>
      <c r="N36" s="4"/>
      <c r="O36" s="27">
        <f t="shared" si="14"/>
        <v>1.665669792</v>
      </c>
      <c r="P36" s="27">
        <f t="shared" si="15"/>
        <v>2.355612811</v>
      </c>
      <c r="Q36" s="27">
        <f t="shared" si="16"/>
        <v>2.885024709</v>
      </c>
      <c r="R36" s="27">
        <f t="shared" si="17"/>
        <v>3.331339585</v>
      </c>
      <c r="S36" s="27">
        <f t="shared" si="18"/>
        <v>3.724550884</v>
      </c>
      <c r="T36" s="27">
        <f t="shared" si="19"/>
        <v>4.080041071</v>
      </c>
      <c r="U36" s="27">
        <f t="shared" si="20"/>
        <v>4.406948037</v>
      </c>
      <c r="V36" s="27">
        <f t="shared" si="21"/>
        <v>4.711225622</v>
      </c>
      <c r="W36" s="27">
        <f t="shared" si="22"/>
        <v>4.997009377</v>
      </c>
      <c r="X36" s="27">
        <f t="shared" si="23"/>
        <v>5.267310374</v>
      </c>
      <c r="Y36" s="27">
        <f t="shared" si="24"/>
        <v>5.524401726</v>
      </c>
    </row>
    <row r="37">
      <c r="A37" s="13">
        <v>65.0</v>
      </c>
      <c r="B37" s="20">
        <v>0.9063077</v>
      </c>
      <c r="C37" s="19">
        <f t="shared" ref="C37:M37" si="33">SQRT((10*9.81*C16)/7)</f>
        <v>1.967572753</v>
      </c>
      <c r="D37" s="19">
        <f t="shared" si="33"/>
        <v>2.782568073</v>
      </c>
      <c r="E37" s="19">
        <f t="shared" si="33"/>
        <v>3.407935977</v>
      </c>
      <c r="F37" s="19">
        <f t="shared" si="33"/>
        <v>3.935145507</v>
      </c>
      <c r="G37" s="19">
        <f t="shared" si="33"/>
        <v>4.399626427</v>
      </c>
      <c r="H37" s="19">
        <f t="shared" si="33"/>
        <v>4.819549278</v>
      </c>
      <c r="I37" s="19">
        <f t="shared" si="33"/>
        <v>5.205708192</v>
      </c>
      <c r="J37" s="19">
        <f t="shared" si="33"/>
        <v>5.565136146</v>
      </c>
      <c r="K37" s="19">
        <f t="shared" si="33"/>
        <v>5.90271826</v>
      </c>
      <c r="L37" s="19">
        <f t="shared" si="33"/>
        <v>6.222011363</v>
      </c>
      <c r="M37" s="19">
        <f t="shared" si="33"/>
        <v>6.525700571</v>
      </c>
      <c r="N37" s="4"/>
      <c r="O37" s="27">
        <f t="shared" si="14"/>
        <v>1.783226337</v>
      </c>
      <c r="P37" s="27">
        <f t="shared" si="15"/>
        <v>2.52186287</v>
      </c>
      <c r="Q37" s="27">
        <f t="shared" si="16"/>
        <v>3.088638617</v>
      </c>
      <c r="R37" s="27">
        <f t="shared" si="17"/>
        <v>3.566452674</v>
      </c>
      <c r="S37" s="27">
        <f t="shared" si="18"/>
        <v>3.987415308</v>
      </c>
      <c r="T37" s="27">
        <f t="shared" si="19"/>
        <v>4.367994621</v>
      </c>
      <c r="U37" s="27">
        <f t="shared" si="20"/>
        <v>4.717973418</v>
      </c>
      <c r="V37" s="27">
        <f t="shared" si="21"/>
        <v>5.04372574</v>
      </c>
      <c r="W37" s="27">
        <f t="shared" si="22"/>
        <v>5.34967901</v>
      </c>
      <c r="X37" s="27">
        <f t="shared" si="23"/>
        <v>5.639056808</v>
      </c>
      <c r="Y37" s="27">
        <f t="shared" si="24"/>
        <v>5.914292675</v>
      </c>
    </row>
    <row r="38">
      <c r="A38" s="13">
        <v>70.0</v>
      </c>
      <c r="B38" s="20">
        <v>0.8660254</v>
      </c>
      <c r="C38" s="19">
        <f t="shared" ref="C38:M38" si="34">SQRT((10*9.81*C17)/7)</f>
        <v>1.923349814</v>
      </c>
      <c r="D38" s="19">
        <f t="shared" si="34"/>
        <v>2.720027393</v>
      </c>
      <c r="E38" s="19">
        <f t="shared" si="34"/>
        <v>3.331339599</v>
      </c>
      <c r="F38" s="19">
        <f t="shared" si="34"/>
        <v>3.846699629</v>
      </c>
      <c r="G38" s="19">
        <f t="shared" si="34"/>
        <v>4.30074093</v>
      </c>
      <c r="H38" s="19">
        <f t="shared" si="34"/>
        <v>4.711225642</v>
      </c>
      <c r="I38" s="19">
        <f t="shared" si="34"/>
        <v>5.088705293</v>
      </c>
      <c r="J38" s="19">
        <f t="shared" si="34"/>
        <v>5.440054786</v>
      </c>
      <c r="K38" s="19">
        <f t="shared" si="34"/>
        <v>5.770049443</v>
      </c>
      <c r="L38" s="19">
        <f t="shared" si="34"/>
        <v>6.082166151</v>
      </c>
      <c r="M38" s="19">
        <f t="shared" si="34"/>
        <v>6.379029675</v>
      </c>
      <c r="N38" s="4"/>
      <c r="O38" s="27">
        <f t="shared" si="14"/>
        <v>1.665669792</v>
      </c>
      <c r="P38" s="27">
        <f t="shared" si="15"/>
        <v>2.355612811</v>
      </c>
      <c r="Q38" s="27">
        <f t="shared" si="16"/>
        <v>2.885024709</v>
      </c>
      <c r="R38" s="27">
        <f t="shared" si="17"/>
        <v>3.331339585</v>
      </c>
      <c r="S38" s="27">
        <f t="shared" si="18"/>
        <v>3.724550884</v>
      </c>
      <c r="T38" s="27">
        <f t="shared" si="19"/>
        <v>4.080041071</v>
      </c>
      <c r="U38" s="27">
        <f t="shared" si="20"/>
        <v>4.406948037</v>
      </c>
      <c r="V38" s="27">
        <f t="shared" si="21"/>
        <v>4.711225622</v>
      </c>
      <c r="W38" s="27">
        <f t="shared" si="22"/>
        <v>4.997009377</v>
      </c>
      <c r="X38" s="27">
        <f t="shared" si="23"/>
        <v>5.267310374</v>
      </c>
      <c r="Y38" s="27">
        <f t="shared" si="24"/>
        <v>5.524401726</v>
      </c>
    </row>
    <row r="39">
      <c r="A39" s="13">
        <v>75.0</v>
      </c>
      <c r="B39" s="20">
        <v>0.9659258</v>
      </c>
      <c r="C39" s="19">
        <f t="shared" ref="C39:M39" si="35">SQRT((10*9.81*C18)/7)</f>
        <v>2.031256875</v>
      </c>
      <c r="D39" s="19">
        <f t="shared" si="35"/>
        <v>2.872631021</v>
      </c>
      <c r="E39" s="19">
        <f t="shared" si="35"/>
        <v>3.51824011</v>
      </c>
      <c r="F39" s="19">
        <f t="shared" si="35"/>
        <v>4.062513749</v>
      </c>
      <c r="G39" s="19">
        <f t="shared" si="35"/>
        <v>4.542028451</v>
      </c>
      <c r="H39" s="19">
        <f t="shared" si="35"/>
        <v>4.975542879</v>
      </c>
      <c r="I39" s="19">
        <f t="shared" si="35"/>
        <v>5.374200539</v>
      </c>
      <c r="J39" s="19">
        <f t="shared" si="35"/>
        <v>5.745262041</v>
      </c>
      <c r="K39" s="19">
        <f t="shared" si="35"/>
        <v>6.093770624</v>
      </c>
      <c r="L39" s="19">
        <f t="shared" si="35"/>
        <v>6.423398237</v>
      </c>
      <c r="M39" s="19">
        <f t="shared" si="35"/>
        <v>6.736916906</v>
      </c>
      <c r="N39" s="4"/>
      <c r="O39" s="27">
        <f t="shared" si="14"/>
        <v>1.962043422</v>
      </c>
      <c r="P39" s="27">
        <f t="shared" si="15"/>
        <v>2.774748417</v>
      </c>
      <c r="Q39" s="27">
        <f t="shared" si="16"/>
        <v>3.398358893</v>
      </c>
      <c r="R39" s="27">
        <f t="shared" si="17"/>
        <v>3.924086843</v>
      </c>
      <c r="S39" s="27">
        <f t="shared" si="18"/>
        <v>4.387262466</v>
      </c>
      <c r="T39" s="27">
        <f t="shared" si="19"/>
        <v>4.806005236</v>
      </c>
      <c r="U39" s="27">
        <f t="shared" si="20"/>
        <v>5.191078955</v>
      </c>
      <c r="V39" s="27">
        <f t="shared" si="21"/>
        <v>5.549496834</v>
      </c>
      <c r="W39" s="27">
        <f t="shared" si="22"/>
        <v>5.886130265</v>
      </c>
      <c r="X39" s="27">
        <f t="shared" si="23"/>
        <v>6.20452608</v>
      </c>
      <c r="Y39" s="27">
        <f t="shared" si="24"/>
        <v>6.507361852</v>
      </c>
    </row>
    <row r="40">
      <c r="A40" s="13">
        <v>80.0</v>
      </c>
      <c r="B40" s="20">
        <v>0.9848077</v>
      </c>
      <c r="C40" s="19">
        <f t="shared" ref="C40:M40" si="36">SQRT((10*9.81*C19)/7)</f>
        <v>2.051014274</v>
      </c>
      <c r="D40" s="19">
        <f t="shared" si="36"/>
        <v>2.900572203</v>
      </c>
      <c r="E40" s="19">
        <f t="shared" si="36"/>
        <v>3.552460929</v>
      </c>
      <c r="F40" s="19">
        <f t="shared" si="36"/>
        <v>4.102028548</v>
      </c>
      <c r="G40" s="19">
        <f t="shared" si="36"/>
        <v>4.586207339</v>
      </c>
      <c r="H40" s="19">
        <f t="shared" si="36"/>
        <v>5.023938426</v>
      </c>
      <c r="I40" s="19">
        <f t="shared" si="36"/>
        <v>5.426473704</v>
      </c>
      <c r="J40" s="19">
        <f t="shared" si="36"/>
        <v>5.801144405</v>
      </c>
      <c r="K40" s="19">
        <f t="shared" si="36"/>
        <v>6.153042822</v>
      </c>
      <c r="L40" s="19">
        <f t="shared" si="36"/>
        <v>6.485876619</v>
      </c>
      <c r="M40" s="19">
        <f t="shared" si="36"/>
        <v>6.802444786</v>
      </c>
      <c r="N40" s="4"/>
      <c r="O40" s="27">
        <f t="shared" si="14"/>
        <v>2.01985465</v>
      </c>
      <c r="P40" s="27">
        <f t="shared" si="15"/>
        <v>2.85650584</v>
      </c>
      <c r="Q40" s="27">
        <f t="shared" si="16"/>
        <v>3.498490877</v>
      </c>
      <c r="R40" s="27">
        <f t="shared" si="17"/>
        <v>4.039709299</v>
      </c>
      <c r="S40" s="27">
        <f t="shared" si="18"/>
        <v>4.516532301</v>
      </c>
      <c r="T40" s="27">
        <f t="shared" si="19"/>
        <v>4.947613246</v>
      </c>
      <c r="U40" s="27">
        <f t="shared" si="20"/>
        <v>5.344033088</v>
      </c>
      <c r="V40" s="27">
        <f t="shared" si="21"/>
        <v>5.713011679</v>
      </c>
      <c r="W40" s="27">
        <f t="shared" si="22"/>
        <v>6.059563949</v>
      </c>
      <c r="X40" s="27">
        <f t="shared" si="23"/>
        <v>6.387341236</v>
      </c>
      <c r="Y40" s="27">
        <f t="shared" si="24"/>
        <v>6.699100004</v>
      </c>
    </row>
    <row r="41">
      <c r="A41" s="13">
        <v>85.0</v>
      </c>
      <c r="B41" s="20">
        <v>0.9961946981</v>
      </c>
      <c r="C41" s="19">
        <f t="shared" ref="C41:M41" si="37">SQRT((10*9.81*C20)/7)</f>
        <v>2.062837786</v>
      </c>
      <c r="D41" s="19">
        <f t="shared" si="37"/>
        <v>2.917293174</v>
      </c>
      <c r="E41" s="19">
        <f t="shared" si="37"/>
        <v>3.572939853</v>
      </c>
      <c r="F41" s="19">
        <f t="shared" si="37"/>
        <v>4.125675572</v>
      </c>
      <c r="G41" s="19">
        <f t="shared" si="37"/>
        <v>4.612645516</v>
      </c>
      <c r="H41" s="19">
        <f t="shared" si="37"/>
        <v>5.052899998</v>
      </c>
      <c r="I41" s="19">
        <f t="shared" si="37"/>
        <v>5.457755777</v>
      </c>
      <c r="J41" s="19">
        <f t="shared" si="37"/>
        <v>5.834586348</v>
      </c>
      <c r="K41" s="19">
        <f t="shared" si="37"/>
        <v>6.188513359</v>
      </c>
      <c r="L41" s="19">
        <f t="shared" si="37"/>
        <v>6.523265848</v>
      </c>
      <c r="M41" s="19">
        <f t="shared" si="37"/>
        <v>6.84165894</v>
      </c>
      <c r="N41" s="4"/>
      <c r="O41" s="27">
        <f t="shared" si="14"/>
        <v>2.054988066</v>
      </c>
      <c r="P41" s="27">
        <f t="shared" si="15"/>
        <v>2.906191993</v>
      </c>
      <c r="Q41" s="27">
        <f t="shared" si="16"/>
        <v>3.559343739</v>
      </c>
      <c r="R41" s="27">
        <f t="shared" si="17"/>
        <v>4.109976131</v>
      </c>
      <c r="S41" s="27">
        <f t="shared" si="18"/>
        <v>4.595093008</v>
      </c>
      <c r="T41" s="27">
        <f t="shared" si="19"/>
        <v>5.033672188</v>
      </c>
      <c r="U41" s="27">
        <f t="shared" si="20"/>
        <v>5.436987369</v>
      </c>
      <c r="V41" s="27">
        <f t="shared" si="21"/>
        <v>5.812383986</v>
      </c>
      <c r="W41" s="27">
        <f t="shared" si="22"/>
        <v>6.164964197</v>
      </c>
      <c r="X41" s="27">
        <f t="shared" si="23"/>
        <v>6.498442852</v>
      </c>
      <c r="Y41" s="27">
        <f t="shared" si="24"/>
        <v>6.815624362</v>
      </c>
    </row>
    <row r="42">
      <c r="A42" s="28"/>
      <c r="B42" s="2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>
      <c r="A43" s="23" t="s">
        <v>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  <c r="N43" s="4"/>
      <c r="O43" s="23" t="s">
        <v>8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9"/>
      <c r="AB43" s="4"/>
    </row>
    <row r="44">
      <c r="A44" s="24"/>
      <c r="B44" s="24"/>
      <c r="C44" s="25" t="s">
        <v>1</v>
      </c>
      <c r="D44" s="8"/>
      <c r="E44" s="8"/>
      <c r="F44" s="8"/>
      <c r="G44" s="8"/>
      <c r="H44" s="8"/>
      <c r="I44" s="8"/>
      <c r="J44" s="8"/>
      <c r="K44" s="8"/>
      <c r="L44" s="8"/>
      <c r="M44" s="9"/>
      <c r="N44" s="4"/>
      <c r="O44" s="24"/>
      <c r="P44" s="24"/>
      <c r="Q44" s="25" t="s">
        <v>1</v>
      </c>
      <c r="R44" s="8"/>
      <c r="S44" s="8"/>
      <c r="T44" s="8"/>
      <c r="U44" s="8"/>
      <c r="V44" s="8"/>
      <c r="W44" s="8"/>
      <c r="X44" s="8"/>
      <c r="Y44" s="8"/>
      <c r="Z44" s="8"/>
      <c r="AA44" s="9"/>
      <c r="AB44" s="4"/>
    </row>
    <row r="45">
      <c r="A45" s="24"/>
      <c r="B45" s="24"/>
      <c r="C45" s="13">
        <v>1.0</v>
      </c>
      <c r="D45" s="13">
        <v>2.0</v>
      </c>
      <c r="E45" s="13">
        <v>3.0</v>
      </c>
      <c r="F45" s="13">
        <v>4.0</v>
      </c>
      <c r="G45" s="13">
        <v>5.0</v>
      </c>
      <c r="H45" s="13">
        <v>6.0</v>
      </c>
      <c r="I45" s="13">
        <v>7.0</v>
      </c>
      <c r="J45" s="13">
        <v>8.0</v>
      </c>
      <c r="K45" s="13">
        <v>9.0</v>
      </c>
      <c r="L45" s="13">
        <v>10.0</v>
      </c>
      <c r="M45" s="13">
        <v>11.0</v>
      </c>
      <c r="N45" s="4"/>
      <c r="O45" s="24"/>
      <c r="P45" s="24"/>
      <c r="Q45" s="13">
        <v>1.0</v>
      </c>
      <c r="R45" s="13">
        <v>2.0</v>
      </c>
      <c r="S45" s="13">
        <v>3.0</v>
      </c>
      <c r="T45" s="13">
        <v>4.0</v>
      </c>
      <c r="U45" s="13">
        <v>5.0</v>
      </c>
      <c r="V45" s="13">
        <v>6.0</v>
      </c>
      <c r="W45" s="13">
        <v>7.0</v>
      </c>
      <c r="X45" s="13">
        <v>8.0</v>
      </c>
      <c r="Y45" s="13">
        <v>9.0</v>
      </c>
      <c r="Z45" s="13">
        <v>10.0</v>
      </c>
      <c r="AA45" s="13">
        <v>11.0</v>
      </c>
      <c r="AB45" s="4"/>
    </row>
    <row r="46">
      <c r="A46" s="24"/>
      <c r="B46" s="24"/>
      <c r="C46" s="25" t="s">
        <v>2</v>
      </c>
      <c r="D46" s="8"/>
      <c r="E46" s="8"/>
      <c r="F46" s="8"/>
      <c r="G46" s="8"/>
      <c r="H46" s="8"/>
      <c r="I46" s="8"/>
      <c r="J46" s="8"/>
      <c r="K46" s="8"/>
      <c r="L46" s="8"/>
      <c r="M46" s="9"/>
      <c r="N46" s="4"/>
      <c r="O46" s="24"/>
      <c r="P46" s="24"/>
      <c r="Q46" s="25" t="s">
        <v>2</v>
      </c>
      <c r="R46" s="8"/>
      <c r="S46" s="8"/>
      <c r="T46" s="8"/>
      <c r="U46" s="8"/>
      <c r="V46" s="8"/>
      <c r="W46" s="8"/>
      <c r="X46" s="8"/>
      <c r="Y46" s="8"/>
      <c r="Z46" s="8"/>
      <c r="AA46" s="9"/>
      <c r="AB46" s="4"/>
    </row>
    <row r="47">
      <c r="A47" s="13" t="s">
        <v>3</v>
      </c>
      <c r="B47" s="16" t="s">
        <v>4</v>
      </c>
      <c r="C47" s="17">
        <v>0.3048</v>
      </c>
      <c r="D47" s="17">
        <v>0.6096</v>
      </c>
      <c r="E47" s="17">
        <v>0.9144000000000001</v>
      </c>
      <c r="F47" s="17">
        <v>1.2192</v>
      </c>
      <c r="G47" s="17">
        <v>1.524</v>
      </c>
      <c r="H47" s="17">
        <v>1.8288000000000002</v>
      </c>
      <c r="I47" s="17">
        <v>2.1336</v>
      </c>
      <c r="J47" s="17">
        <v>2.4384</v>
      </c>
      <c r="K47" s="17">
        <v>2.7432000000000003</v>
      </c>
      <c r="L47" s="17">
        <v>3.048</v>
      </c>
      <c r="M47" s="17">
        <v>3.3528000000000002</v>
      </c>
      <c r="N47" s="4"/>
      <c r="O47" s="13" t="s">
        <v>3</v>
      </c>
      <c r="P47" s="16" t="s">
        <v>4</v>
      </c>
      <c r="Q47" s="17">
        <v>0.3048</v>
      </c>
      <c r="R47" s="17">
        <v>0.6096</v>
      </c>
      <c r="S47" s="17">
        <v>0.9144000000000001</v>
      </c>
      <c r="T47" s="17">
        <v>1.2192</v>
      </c>
      <c r="U47" s="17">
        <v>1.524</v>
      </c>
      <c r="V47" s="17">
        <v>1.8288000000000002</v>
      </c>
      <c r="W47" s="17">
        <v>2.1336</v>
      </c>
      <c r="X47" s="17">
        <v>2.4384</v>
      </c>
      <c r="Y47" s="17">
        <v>2.7432000000000003</v>
      </c>
      <c r="Z47" s="17">
        <v>3.048</v>
      </c>
      <c r="AA47" s="17">
        <v>3.3528000000000002</v>
      </c>
      <c r="AB47" s="4"/>
    </row>
    <row r="48">
      <c r="A48" s="13">
        <v>15.0</v>
      </c>
      <c r="B48" s="18">
        <v>0.258819</v>
      </c>
      <c r="C48" s="19">
        <f t="shared" ref="C48:M48" si="38">SQRT((C27^2)+(2*-9.81*-3.048))</f>
        <v>7.804314154</v>
      </c>
      <c r="D48" s="19">
        <f t="shared" si="38"/>
        <v>7.874825637</v>
      </c>
      <c r="E48" s="19">
        <f t="shared" si="38"/>
        <v>7.944711337</v>
      </c>
      <c r="F48" s="19">
        <f t="shared" si="38"/>
        <v>8.013987624</v>
      </c>
      <c r="G48" s="19">
        <f t="shared" si="38"/>
        <v>8.082670168</v>
      </c>
      <c r="H48" s="19">
        <f t="shared" si="38"/>
        <v>8.150773979</v>
      </c>
      <c r="I48" s="19">
        <f t="shared" si="38"/>
        <v>8.218313444</v>
      </c>
      <c r="J48" s="19">
        <f t="shared" si="38"/>
        <v>8.285302364</v>
      </c>
      <c r="K48" s="19">
        <f t="shared" si="38"/>
        <v>8.351753988</v>
      </c>
      <c r="L48" s="19">
        <f t="shared" si="38"/>
        <v>8.41768104</v>
      </c>
      <c r="M48" s="19">
        <f t="shared" si="38"/>
        <v>8.48309575</v>
      </c>
      <c r="N48" s="4"/>
      <c r="O48" s="13">
        <v>15.0</v>
      </c>
      <c r="P48" s="18">
        <v>0.258819</v>
      </c>
      <c r="Q48" s="19">
        <f t="shared" ref="Q48:AA48" si="39">SQRT((C27^2)+(2*-9.81*-(3.048*2)))</f>
        <v>10.98676838</v>
      </c>
      <c r="R48" s="19">
        <f t="shared" si="39"/>
        <v>11.03696692</v>
      </c>
      <c r="S48" s="19">
        <f t="shared" si="39"/>
        <v>11.08693818</v>
      </c>
      <c r="T48" s="19">
        <f t="shared" si="39"/>
        <v>11.13668522</v>
      </c>
      <c r="U48" s="19">
        <f t="shared" si="39"/>
        <v>11.18621102</v>
      </c>
      <c r="V48" s="19">
        <f t="shared" si="39"/>
        <v>11.23551852</v>
      </c>
      <c r="W48" s="19">
        <f t="shared" si="39"/>
        <v>11.28461058</v>
      </c>
      <c r="X48" s="19">
        <f t="shared" si="39"/>
        <v>11.33348999</v>
      </c>
      <c r="Y48" s="19">
        <f t="shared" si="39"/>
        <v>11.38215949</v>
      </c>
      <c r="Z48" s="19">
        <f t="shared" si="39"/>
        <v>11.43062177</v>
      </c>
      <c r="AA48" s="19">
        <f t="shared" si="39"/>
        <v>11.47887945</v>
      </c>
      <c r="AB48" s="4"/>
    </row>
    <row r="49">
      <c r="A49" s="13">
        <v>20.0</v>
      </c>
      <c r="B49" s="18">
        <v>0.34202014</v>
      </c>
      <c r="C49" s="19">
        <f t="shared" ref="C49:M49" si="40">SQRT((C28^2)+(2*-9.81*-3.048))</f>
        <v>7.827050376</v>
      </c>
      <c r="D49" s="19">
        <f t="shared" si="40"/>
        <v>7.919827977</v>
      </c>
      <c r="E49" s="19">
        <f t="shared" si="40"/>
        <v>8.011531238</v>
      </c>
      <c r="F49" s="19">
        <f t="shared" si="40"/>
        <v>8.102196639</v>
      </c>
      <c r="G49" s="19">
        <f t="shared" si="40"/>
        <v>8.19185864</v>
      </c>
      <c r="H49" s="19">
        <f t="shared" si="40"/>
        <v>8.280549835</v>
      </c>
      <c r="I49" s="19">
        <f t="shared" si="40"/>
        <v>8.368301092</v>
      </c>
      <c r="J49" s="19">
        <f t="shared" si="40"/>
        <v>8.455141676</v>
      </c>
      <c r="K49" s="19">
        <f t="shared" si="40"/>
        <v>8.541099364</v>
      </c>
      <c r="L49" s="19">
        <f t="shared" si="40"/>
        <v>8.626200551</v>
      </c>
      <c r="M49" s="19">
        <f t="shared" si="40"/>
        <v>8.71047034</v>
      </c>
      <c r="N49" s="4"/>
      <c r="O49" s="13">
        <v>20.0</v>
      </c>
      <c r="P49" s="18">
        <v>0.34202014</v>
      </c>
      <c r="Q49" s="19">
        <f t="shared" ref="Q49:AA49" si="41">SQRT((C28^2)+(2*-9.81*-(3.048*2)))</f>
        <v>11.00293041</v>
      </c>
      <c r="R49" s="19">
        <f t="shared" si="41"/>
        <v>11.0691208</v>
      </c>
      <c r="S49" s="19">
        <f t="shared" si="41"/>
        <v>11.13491773</v>
      </c>
      <c r="T49" s="19">
        <f t="shared" si="41"/>
        <v>11.20032814</v>
      </c>
      <c r="U49" s="19">
        <f t="shared" si="41"/>
        <v>11.26535876</v>
      </c>
      <c r="V49" s="19">
        <f t="shared" si="41"/>
        <v>11.33001613</v>
      </c>
      <c r="W49" s="19">
        <f t="shared" si="41"/>
        <v>11.39430661</v>
      </c>
      <c r="X49" s="19">
        <f t="shared" si="41"/>
        <v>11.45823637</v>
      </c>
      <c r="Y49" s="19">
        <f t="shared" si="41"/>
        <v>11.52181142</v>
      </c>
      <c r="Z49" s="19">
        <f t="shared" si="41"/>
        <v>11.58503759</v>
      </c>
      <c r="AA49" s="19">
        <f t="shared" si="41"/>
        <v>11.64792057</v>
      </c>
      <c r="AB49" s="4"/>
    </row>
    <row r="50">
      <c r="A50" s="13">
        <v>25.0</v>
      </c>
      <c r="B50" s="18">
        <v>0.4226182617</v>
      </c>
      <c r="C50" s="19">
        <f t="shared" ref="C50:M50" si="42">SQRT((C29^2)+(2*-9.81*-3.048))</f>
        <v>7.849012476</v>
      </c>
      <c r="D50" s="19">
        <f t="shared" si="42"/>
        <v>7.963179873</v>
      </c>
      <c r="E50" s="19">
        <f t="shared" si="42"/>
        <v>8.075733437</v>
      </c>
      <c r="F50" s="19">
        <f t="shared" si="42"/>
        <v>8.186739729</v>
      </c>
      <c r="G50" s="19">
        <f t="shared" si="42"/>
        <v>8.296260859</v>
      </c>
      <c r="H50" s="19">
        <f t="shared" si="42"/>
        <v>8.404354888</v>
      </c>
      <c r="I50" s="19">
        <f t="shared" si="42"/>
        <v>8.511076191</v>
      </c>
      <c r="J50" s="19">
        <f t="shared" si="42"/>
        <v>8.616475775</v>
      </c>
      <c r="K50" s="19">
        <f t="shared" si="42"/>
        <v>8.720601563</v>
      </c>
      <c r="L50" s="19">
        <f t="shared" si="42"/>
        <v>8.823498652</v>
      </c>
      <c r="M50" s="19">
        <f t="shared" si="42"/>
        <v>8.925209539</v>
      </c>
      <c r="N50" s="4"/>
      <c r="O50" s="13">
        <v>25.0</v>
      </c>
      <c r="P50" s="18">
        <v>0.4226182617</v>
      </c>
      <c r="Q50" s="19">
        <f t="shared" ref="Q50:AA50" si="43">SQRT((C29^2)+(2*-9.81*-(3.048*2)))</f>
        <v>11.01856419</v>
      </c>
      <c r="R50" s="19">
        <f t="shared" si="43"/>
        <v>11.10017989</v>
      </c>
      <c r="S50" s="19">
        <f t="shared" si="43"/>
        <v>11.18119987</v>
      </c>
      <c r="T50" s="19">
        <f t="shared" si="43"/>
        <v>11.26163698</v>
      </c>
      <c r="U50" s="19">
        <f t="shared" si="43"/>
        <v>11.34150361</v>
      </c>
      <c r="V50" s="19">
        <f t="shared" si="43"/>
        <v>11.42081175</v>
      </c>
      <c r="W50" s="19">
        <f t="shared" si="43"/>
        <v>11.49957295</v>
      </c>
      <c r="X50" s="19">
        <f t="shared" si="43"/>
        <v>11.57779836</v>
      </c>
      <c r="Y50" s="19">
        <f t="shared" si="43"/>
        <v>11.65549877</v>
      </c>
      <c r="Z50" s="19">
        <f t="shared" si="43"/>
        <v>11.73268462</v>
      </c>
      <c r="AA50" s="19">
        <f t="shared" si="43"/>
        <v>11.809366</v>
      </c>
      <c r="AB50" s="4"/>
    </row>
    <row r="51">
      <c r="A51" s="13">
        <v>30.0</v>
      </c>
      <c r="B51" s="20">
        <v>0.5</v>
      </c>
      <c r="C51" s="19">
        <f t="shared" ref="C51:M51" si="44">SQRT((C30^2)+(2*-9.81*-3.048))</f>
        <v>7.870040479</v>
      </c>
      <c r="D51" s="19">
        <f t="shared" si="44"/>
        <v>8.004580831</v>
      </c>
      <c r="E51" s="19">
        <f t="shared" si="44"/>
        <v>8.136896916</v>
      </c>
      <c r="F51" s="19">
        <f t="shared" si="44"/>
        <v>8.267095534</v>
      </c>
      <c r="G51" s="19">
        <f t="shared" si="44"/>
        <v>8.395275202</v>
      </c>
      <c r="H51" s="19">
        <f t="shared" si="44"/>
        <v>8.521527026</v>
      </c>
      <c r="I51" s="19">
        <f t="shared" si="44"/>
        <v>8.645935461</v>
      </c>
      <c r="J51" s="19">
        <f t="shared" si="44"/>
        <v>8.768578969</v>
      </c>
      <c r="K51" s="19">
        <f t="shared" si="44"/>
        <v>8.8895306</v>
      </c>
      <c r="L51" s="19">
        <f t="shared" si="44"/>
        <v>9.008858498</v>
      </c>
      <c r="M51" s="19">
        <f t="shared" si="44"/>
        <v>9.126626352</v>
      </c>
      <c r="N51" s="4"/>
      <c r="O51" s="13">
        <v>30.0</v>
      </c>
      <c r="P51" s="20">
        <v>0.5</v>
      </c>
      <c r="Q51" s="19">
        <f t="shared" ref="Q51:AA51" si="45">SQRT((C30^2)+(2*-9.81*-(3.048*2)))</f>
        <v>11.03355324</v>
      </c>
      <c r="R51" s="19">
        <f t="shared" si="45"/>
        <v>11.12991798</v>
      </c>
      <c r="S51" s="19">
        <f t="shared" si="45"/>
        <v>11.22545551</v>
      </c>
      <c r="T51" s="19">
        <f t="shared" si="45"/>
        <v>11.32018677</v>
      </c>
      <c r="U51" s="19">
        <f t="shared" si="45"/>
        <v>11.41413184</v>
      </c>
      <c r="V51" s="19">
        <f t="shared" si="45"/>
        <v>11.50730997</v>
      </c>
      <c r="W51" s="19">
        <f t="shared" si="45"/>
        <v>11.59973965</v>
      </c>
      <c r="X51" s="19">
        <f t="shared" si="45"/>
        <v>11.69143863</v>
      </c>
      <c r="Y51" s="19">
        <f t="shared" si="45"/>
        <v>11.78242396</v>
      </c>
      <c r="Z51" s="19">
        <f t="shared" si="45"/>
        <v>11.87271205</v>
      </c>
      <c r="AA51" s="19">
        <f t="shared" si="45"/>
        <v>11.9623187</v>
      </c>
      <c r="AB51" s="4"/>
    </row>
    <row r="52">
      <c r="A52" s="13">
        <v>35.0</v>
      </c>
      <c r="B52" s="20">
        <v>0.5735764364</v>
      </c>
      <c r="C52" s="19">
        <f t="shared" ref="C52:M52" si="46">SQRT((C31^2)+(2*-9.81*-3.048))</f>
        <v>7.889982439</v>
      </c>
      <c r="D52" s="19">
        <f t="shared" si="46"/>
        <v>8.043748241</v>
      </c>
      <c r="E52" s="19">
        <f t="shared" si="46"/>
        <v>8.194629257</v>
      </c>
      <c r="F52" s="19">
        <f t="shared" si="46"/>
        <v>8.342782002</v>
      </c>
      <c r="G52" s="19">
        <f t="shared" si="46"/>
        <v>8.488349335</v>
      </c>
      <c r="H52" s="19">
        <f t="shared" si="46"/>
        <v>8.631462061</v>
      </c>
      <c r="I52" s="19">
        <f t="shared" si="46"/>
        <v>8.772240318</v>
      </c>
      <c r="J52" s="19">
        <f t="shared" si="46"/>
        <v>8.91079475</v>
      </c>
      <c r="K52" s="19">
        <f t="shared" si="46"/>
        <v>9.047227529</v>
      </c>
      <c r="L52" s="19">
        <f t="shared" si="46"/>
        <v>9.181633234</v>
      </c>
      <c r="M52" s="19">
        <f t="shared" si="46"/>
        <v>9.31409962</v>
      </c>
      <c r="N52" s="4"/>
      <c r="O52" s="13">
        <v>35.0</v>
      </c>
      <c r="P52" s="20">
        <v>0.5735764364</v>
      </c>
      <c r="Q52" s="19">
        <f t="shared" ref="Q52:AA52" si="47">SQRT((C31^2)+(2*-9.81*-(3.048*2)))</f>
        <v>11.04778633</v>
      </c>
      <c r="R52" s="19">
        <f t="shared" si="47"/>
        <v>11.15812017</v>
      </c>
      <c r="S52" s="19">
        <f t="shared" si="47"/>
        <v>11.26737364</v>
      </c>
      <c r="T52" s="19">
        <f t="shared" si="47"/>
        <v>11.37557786</v>
      </c>
      <c r="U52" s="19">
        <f t="shared" si="47"/>
        <v>11.48276249</v>
      </c>
      <c r="V52" s="19">
        <f t="shared" si="47"/>
        <v>11.58895583</v>
      </c>
      <c r="W52" s="19">
        <f t="shared" si="47"/>
        <v>11.69418489</v>
      </c>
      <c r="X52" s="19">
        <f t="shared" si="47"/>
        <v>11.79847546</v>
      </c>
      <c r="Y52" s="19">
        <f t="shared" si="47"/>
        <v>11.90185221</v>
      </c>
      <c r="Z52" s="19">
        <f t="shared" si="47"/>
        <v>12.00433875</v>
      </c>
      <c r="AA52" s="19">
        <f t="shared" si="47"/>
        <v>12.1059577</v>
      </c>
      <c r="AB52" s="4"/>
    </row>
    <row r="53">
      <c r="A53" s="13">
        <v>40.0</v>
      </c>
      <c r="B53" s="20">
        <v>0.642787</v>
      </c>
      <c r="C53" s="19">
        <f t="shared" ref="C53:M53" si="48">SQRT((C32^2)+(2*-9.81*-3.048))</f>
        <v>7.908695187</v>
      </c>
      <c r="D53" s="19">
        <f t="shared" si="48"/>
        <v>8.080418252</v>
      </c>
      <c r="E53" s="19">
        <f t="shared" si="48"/>
        <v>8.248567069</v>
      </c>
      <c r="F53" s="19">
        <f t="shared" si="48"/>
        <v>8.413355945</v>
      </c>
      <c r="G53" s="19">
        <f t="shared" si="48"/>
        <v>8.57497859</v>
      </c>
      <c r="H53" s="19">
        <f t="shared" si="48"/>
        <v>8.733610788</v>
      </c>
      <c r="I53" s="19">
        <f t="shared" si="48"/>
        <v>8.889412633</v>
      </c>
      <c r="J53" s="19">
        <f t="shared" si="48"/>
        <v>9.042530427</v>
      </c>
      <c r="K53" s="19">
        <f t="shared" si="48"/>
        <v>9.193098285</v>
      </c>
      <c r="L53" s="19">
        <f t="shared" si="48"/>
        <v>9.341239513</v>
      </c>
      <c r="M53" s="19">
        <f t="shared" si="48"/>
        <v>9.487067788</v>
      </c>
      <c r="N53" s="4"/>
      <c r="O53" s="13">
        <v>40.0</v>
      </c>
      <c r="P53" s="20">
        <v>0.642787</v>
      </c>
      <c r="Q53" s="19">
        <f t="shared" ref="Q53:AA53" si="49">SQRT((C32^2)+(2*-9.81*-(3.048*2)))</f>
        <v>11.06115815</v>
      </c>
      <c r="R53" s="19">
        <f t="shared" si="49"/>
        <v>11.18458399</v>
      </c>
      <c r="S53" s="19">
        <f t="shared" si="49"/>
        <v>11.30666258</v>
      </c>
      <c r="T53" s="19">
        <f t="shared" si="49"/>
        <v>11.42743708</v>
      </c>
      <c r="U53" s="19">
        <f t="shared" si="49"/>
        <v>11.54694842</v>
      </c>
      <c r="V53" s="19">
        <f t="shared" si="49"/>
        <v>11.66523542</v>
      </c>
      <c r="W53" s="19">
        <f t="shared" si="49"/>
        <v>11.78233495</v>
      </c>
      <c r="X53" s="19">
        <f t="shared" si="49"/>
        <v>11.89828208</v>
      </c>
      <c r="Y53" s="19">
        <f t="shared" si="49"/>
        <v>12.01311018</v>
      </c>
      <c r="Z53" s="19">
        <f t="shared" si="49"/>
        <v>12.12685102</v>
      </c>
      <c r="AA53" s="19">
        <f t="shared" si="49"/>
        <v>12.23953493</v>
      </c>
      <c r="AB53" s="4"/>
    </row>
    <row r="54">
      <c r="A54" s="13">
        <v>45.0</v>
      </c>
      <c r="B54" s="20">
        <v>0.7071067</v>
      </c>
      <c r="C54" s="19">
        <f t="shared" ref="C54:M54" si="50">SQRT((C33^2)+(2*-9.81*-3.048))</f>
        <v>7.926045966</v>
      </c>
      <c r="D54" s="19">
        <f t="shared" si="50"/>
        <v>8.11434836</v>
      </c>
      <c r="E54" s="19">
        <f t="shared" si="50"/>
        <v>8.298378996</v>
      </c>
      <c r="F54" s="19">
        <f t="shared" si="50"/>
        <v>8.478416044</v>
      </c>
      <c r="G54" s="19">
        <f t="shared" si="50"/>
        <v>8.654708734</v>
      </c>
      <c r="H54" s="19">
        <f t="shared" si="50"/>
        <v>8.827481403</v>
      </c>
      <c r="I54" s="19">
        <f t="shared" si="50"/>
        <v>8.996936844</v>
      </c>
      <c r="J54" s="19">
        <f t="shared" si="50"/>
        <v>9.163259095</v>
      </c>
      <c r="K54" s="19">
        <f t="shared" si="50"/>
        <v>9.326615779</v>
      </c>
      <c r="L54" s="19">
        <f t="shared" si="50"/>
        <v>9.487160089</v>
      </c>
      <c r="M54" s="19">
        <f t="shared" si="50"/>
        <v>9.645032463</v>
      </c>
      <c r="N54" s="4"/>
      <c r="O54" s="13">
        <v>45.0</v>
      </c>
      <c r="P54" s="20">
        <v>0.7071067</v>
      </c>
      <c r="Q54" s="19">
        <f t="shared" ref="Q54:AA54" si="51">SQRT((C33^2)+(2*-9.81*-(3.048*2)))</f>
        <v>11.07357055</v>
      </c>
      <c r="R54" s="19">
        <f t="shared" si="51"/>
        <v>11.2091217</v>
      </c>
      <c r="S54" s="19">
        <f t="shared" si="51"/>
        <v>11.34305311</v>
      </c>
      <c r="T54" s="19">
        <f t="shared" si="51"/>
        <v>11.4754215</v>
      </c>
      <c r="U54" s="19">
        <f t="shared" si="51"/>
        <v>11.60628034</v>
      </c>
      <c r="V54" s="19">
        <f t="shared" si="51"/>
        <v>11.73568012</v>
      </c>
      <c r="W54" s="19">
        <f t="shared" si="51"/>
        <v>11.8636686</v>
      </c>
      <c r="X54" s="19">
        <f t="shared" si="51"/>
        <v>11.99029096</v>
      </c>
      <c r="Y54" s="19">
        <f t="shared" si="51"/>
        <v>12.11559003</v>
      </c>
      <c r="Z54" s="19">
        <f t="shared" si="51"/>
        <v>12.23960647</v>
      </c>
      <c r="AA54" s="19">
        <f t="shared" si="51"/>
        <v>12.36237887</v>
      </c>
      <c r="AB54" s="4"/>
    </row>
    <row r="55">
      <c r="A55" s="13">
        <v>50.0</v>
      </c>
      <c r="B55" s="20">
        <v>0.76604444</v>
      </c>
      <c r="C55" s="19">
        <f t="shared" ref="C55:M55" si="52">SQRT((C34^2)+(2*-9.81*-3.048))</f>
        <v>7.941911635</v>
      </c>
      <c r="D55" s="19">
        <f t="shared" si="52"/>
        <v>8.145315268</v>
      </c>
      <c r="E55" s="19">
        <f t="shared" si="52"/>
        <v>8.343761815</v>
      </c>
      <c r="F55" s="19">
        <f t="shared" si="52"/>
        <v>8.537596948</v>
      </c>
      <c r="G55" s="19">
        <f t="shared" si="52"/>
        <v>8.727127938</v>
      </c>
      <c r="H55" s="19">
        <f t="shared" si="52"/>
        <v>8.91262938</v>
      </c>
      <c r="I55" s="19">
        <f t="shared" si="52"/>
        <v>9.094347853</v>
      </c>
      <c r="J55" s="19">
        <f t="shared" si="52"/>
        <v>9.272505772</v>
      </c>
      <c r="K55" s="19">
        <f t="shared" si="52"/>
        <v>9.447304573</v>
      </c>
      <c r="L55" s="19">
        <f t="shared" si="52"/>
        <v>9.618927389</v>
      </c>
      <c r="M55" s="19">
        <f t="shared" si="52"/>
        <v>9.787541291</v>
      </c>
      <c r="N55" s="4"/>
      <c r="O55" s="13">
        <v>50.0</v>
      </c>
      <c r="P55" s="20">
        <v>0.76604444</v>
      </c>
      <c r="Q55" s="19">
        <f t="shared" ref="Q55:AA55" si="53">SQRT((C34^2)+(2*-9.81*-(3.048*2)))</f>
        <v>11.08493213</v>
      </c>
      <c r="R55" s="19">
        <f t="shared" si="53"/>
        <v>11.23155914</v>
      </c>
      <c r="S55" s="19">
        <f t="shared" si="53"/>
        <v>11.37629646</v>
      </c>
      <c r="T55" s="19">
        <f t="shared" si="53"/>
        <v>11.51921532</v>
      </c>
      <c r="U55" s="19">
        <f t="shared" si="53"/>
        <v>11.66038259</v>
      </c>
      <c r="V55" s="19">
        <f t="shared" si="53"/>
        <v>11.79986112</v>
      </c>
      <c r="W55" s="19">
        <f t="shared" si="53"/>
        <v>11.93771012</v>
      </c>
      <c r="X55" s="19">
        <f t="shared" si="53"/>
        <v>12.07398539</v>
      </c>
      <c r="Y55" s="19">
        <f t="shared" si="53"/>
        <v>12.20873964</v>
      </c>
      <c r="Z55" s="19">
        <f t="shared" si="53"/>
        <v>12.34202269</v>
      </c>
      <c r="AA55" s="19">
        <f t="shared" si="53"/>
        <v>12.47388169</v>
      </c>
      <c r="AB55" s="4"/>
    </row>
    <row r="56">
      <c r="A56" s="13">
        <v>55.0</v>
      </c>
      <c r="B56" s="20">
        <v>0.819152</v>
      </c>
      <c r="C56" s="19">
        <f t="shared" ref="C56:M56" si="54">SQRT((C35^2)+(2*-9.81*-3.048))</f>
        <v>7.956180757</v>
      </c>
      <c r="D56" s="19">
        <f t="shared" si="54"/>
        <v>8.173118406</v>
      </c>
      <c r="E56" s="19">
        <f t="shared" si="54"/>
        <v>8.384444926</v>
      </c>
      <c r="F56" s="19">
        <f t="shared" si="54"/>
        <v>8.590574425</v>
      </c>
      <c r="G56" s="19">
        <f t="shared" si="54"/>
        <v>8.79187245</v>
      </c>
      <c r="H56" s="19">
        <f t="shared" si="54"/>
        <v>8.988663606</v>
      </c>
      <c r="I56" s="19">
        <f t="shared" si="54"/>
        <v>9.181237697</v>
      </c>
      <c r="J56" s="19">
        <f t="shared" si="54"/>
        <v>9.369854742</v>
      </c>
      <c r="K56" s="19">
        <f t="shared" si="54"/>
        <v>9.554749088</v>
      </c>
      <c r="L56" s="19">
        <f t="shared" si="54"/>
        <v>9.736132824</v>
      </c>
      <c r="M56" s="19">
        <f t="shared" si="54"/>
        <v>9.914198636</v>
      </c>
      <c r="N56" s="4"/>
      <c r="O56" s="13">
        <v>55.0</v>
      </c>
      <c r="P56" s="20">
        <v>0.819152</v>
      </c>
      <c r="Q56" s="19">
        <f t="shared" ref="Q56:AA56" si="55">SQRT((C35^2)+(2*-9.81*-(3.048*2)))</f>
        <v>11.09515986</v>
      </c>
      <c r="R56" s="19">
        <f t="shared" si="55"/>
        <v>11.25173873</v>
      </c>
      <c r="S56" s="19">
        <f t="shared" si="55"/>
        <v>11.40616836</v>
      </c>
      <c r="T56" s="19">
        <f t="shared" si="55"/>
        <v>11.5585349</v>
      </c>
      <c r="U56" s="19">
        <f t="shared" si="55"/>
        <v>11.70891887</v>
      </c>
      <c r="V56" s="19">
        <f t="shared" si="55"/>
        <v>11.85739573</v>
      </c>
      <c r="W56" s="19">
        <f t="shared" si="55"/>
        <v>12.00403622</v>
      </c>
      <c r="X56" s="19">
        <f t="shared" si="55"/>
        <v>12.14890686</v>
      </c>
      <c r="Y56" s="19">
        <f t="shared" si="55"/>
        <v>12.29207021</v>
      </c>
      <c r="Z56" s="19">
        <f t="shared" si="55"/>
        <v>12.43358526</v>
      </c>
      <c r="AA56" s="19">
        <f t="shared" si="55"/>
        <v>12.57350765</v>
      </c>
      <c r="AB56" s="4"/>
    </row>
    <row r="57">
      <c r="A57" s="13">
        <v>60.0</v>
      </c>
      <c r="B57" s="20">
        <v>0.8660254</v>
      </c>
      <c r="C57" s="19">
        <f t="shared" ref="C57:M57" si="56">SQRT((C36^2)+(2*-9.81*-3.048))</f>
        <v>7.968753636</v>
      </c>
      <c r="D57" s="19">
        <f t="shared" si="56"/>
        <v>8.197579461</v>
      </c>
      <c r="E57" s="19">
        <f t="shared" si="56"/>
        <v>8.420189043</v>
      </c>
      <c r="F57" s="19">
        <f t="shared" si="56"/>
        <v>8.637063045</v>
      </c>
      <c r="G57" s="19">
        <f t="shared" si="56"/>
        <v>8.848623201</v>
      </c>
      <c r="H57" s="19">
        <f t="shared" si="56"/>
        <v>9.055241965</v>
      </c>
      <c r="I57" s="19">
        <f t="shared" si="56"/>
        <v>9.257250216</v>
      </c>
      <c r="J57" s="19">
        <f t="shared" si="56"/>
        <v>9.454943473</v>
      </c>
      <c r="K57" s="19">
        <f t="shared" si="56"/>
        <v>9.648586973</v>
      </c>
      <c r="L57" s="19">
        <f t="shared" si="56"/>
        <v>9.838419847</v>
      </c>
      <c r="M57" s="19">
        <f t="shared" si="56"/>
        <v>10.02465858</v>
      </c>
      <c r="N57" s="4"/>
      <c r="O57" s="13">
        <v>60.0</v>
      </c>
      <c r="P57" s="20">
        <v>0.8660254</v>
      </c>
      <c r="Q57" s="19">
        <f t="shared" ref="Q57:AA57" si="57">SQRT((C36^2)+(2*-9.81*-(3.048*2)))</f>
        <v>11.10417915</v>
      </c>
      <c r="R57" s="19">
        <f t="shared" si="57"/>
        <v>11.26951947</v>
      </c>
      <c r="S57" s="19">
        <f t="shared" si="57"/>
        <v>11.43246883</v>
      </c>
      <c r="T57" s="19">
        <f t="shared" si="57"/>
        <v>11.59312805</v>
      </c>
      <c r="U57" s="19">
        <f t="shared" si="57"/>
        <v>11.75159106</v>
      </c>
      <c r="V57" s="19">
        <f t="shared" si="57"/>
        <v>11.90794554</v>
      </c>
      <c r="W57" s="19">
        <f t="shared" si="57"/>
        <v>12.06227348</v>
      </c>
      <c r="X57" s="19">
        <f t="shared" si="57"/>
        <v>12.2146517</v>
      </c>
      <c r="Y57" s="19">
        <f t="shared" si="57"/>
        <v>12.36515227</v>
      </c>
      <c r="Z57" s="19">
        <f t="shared" si="57"/>
        <v>12.51384294</v>
      </c>
      <c r="AA57" s="19">
        <f t="shared" si="57"/>
        <v>12.66078748</v>
      </c>
      <c r="AB57" s="4"/>
    </row>
    <row r="58">
      <c r="A58" s="13">
        <v>65.0</v>
      </c>
      <c r="B58" s="20">
        <v>0.9063077</v>
      </c>
      <c r="C58" s="19">
        <f t="shared" ref="C58:M58" si="58">SQRT((C37^2)+(2*-9.81*-3.048))</f>
        <v>7.979542753</v>
      </c>
      <c r="D58" s="19">
        <f t="shared" si="58"/>
        <v>8.218542759</v>
      </c>
      <c r="E58" s="19">
        <f t="shared" si="58"/>
        <v>8.450786213</v>
      </c>
      <c r="F58" s="19">
        <f t="shared" si="58"/>
        <v>8.676815669</v>
      </c>
      <c r="G58" s="19">
        <f t="shared" si="58"/>
        <v>8.897104737</v>
      </c>
      <c r="H58" s="19">
        <f t="shared" si="58"/>
        <v>9.112069756</v>
      </c>
      <c r="I58" s="19">
        <f t="shared" si="58"/>
        <v>9.322079048</v>
      </c>
      <c r="J58" s="19">
        <f t="shared" si="58"/>
        <v>9.527460329</v>
      </c>
      <c r="K58" s="19">
        <f t="shared" si="58"/>
        <v>9.728506713</v>
      </c>
      <c r="L58" s="19">
        <f t="shared" si="58"/>
        <v>9.925481621</v>
      </c>
      <c r="M58" s="19">
        <f t="shared" si="58"/>
        <v>10.11862283</v>
      </c>
      <c r="N58" s="4"/>
      <c r="O58" s="13">
        <v>65.0</v>
      </c>
      <c r="P58" s="20">
        <v>0.9063077</v>
      </c>
      <c r="Q58" s="19">
        <f t="shared" ref="Q58:AA58" si="59">SQRT((C37^2)+(2*-9.81*-(3.048*2)))</f>
        <v>11.11192434</v>
      </c>
      <c r="R58" s="19">
        <f t="shared" si="59"/>
        <v>11.28477758</v>
      </c>
      <c r="S58" s="19">
        <f t="shared" si="59"/>
        <v>11.45502281</v>
      </c>
      <c r="T58" s="19">
        <f t="shared" si="59"/>
        <v>11.62277463</v>
      </c>
      <c r="U58" s="19">
        <f t="shared" si="59"/>
        <v>11.78813949</v>
      </c>
      <c r="V58" s="19">
        <f t="shared" si="59"/>
        <v>11.95121648</v>
      </c>
      <c r="W58" s="19">
        <f t="shared" si="59"/>
        <v>12.11209799</v>
      </c>
      <c r="X58" s="19">
        <f t="shared" si="59"/>
        <v>12.2708704</v>
      </c>
      <c r="Y58" s="19">
        <f t="shared" si="59"/>
        <v>12.42761453</v>
      </c>
      <c r="Z58" s="19">
        <f t="shared" si="59"/>
        <v>12.58240618</v>
      </c>
      <c r="AA58" s="19">
        <f t="shared" si="59"/>
        <v>12.73531656</v>
      </c>
      <c r="AB58" s="4"/>
    </row>
    <row r="59">
      <c r="A59" s="13">
        <v>70.0</v>
      </c>
      <c r="B59" s="20">
        <v>0.8660254</v>
      </c>
      <c r="C59" s="19">
        <f t="shared" ref="C59:M59" si="60">SQRT((C38^2)+(2*-9.81*-3.048))</f>
        <v>7.968753636</v>
      </c>
      <c r="D59" s="19">
        <f t="shared" si="60"/>
        <v>8.197579461</v>
      </c>
      <c r="E59" s="19">
        <f t="shared" si="60"/>
        <v>8.420189043</v>
      </c>
      <c r="F59" s="19">
        <f t="shared" si="60"/>
        <v>8.637063045</v>
      </c>
      <c r="G59" s="19">
        <f t="shared" si="60"/>
        <v>8.848623201</v>
      </c>
      <c r="H59" s="19">
        <f t="shared" si="60"/>
        <v>9.055241965</v>
      </c>
      <c r="I59" s="19">
        <f t="shared" si="60"/>
        <v>9.257250216</v>
      </c>
      <c r="J59" s="19">
        <f t="shared" si="60"/>
        <v>9.454943473</v>
      </c>
      <c r="K59" s="19">
        <f t="shared" si="60"/>
        <v>9.648586973</v>
      </c>
      <c r="L59" s="19">
        <f t="shared" si="60"/>
        <v>9.838419847</v>
      </c>
      <c r="M59" s="19">
        <f t="shared" si="60"/>
        <v>10.02465858</v>
      </c>
      <c r="N59" s="4"/>
      <c r="O59" s="13">
        <v>70.0</v>
      </c>
      <c r="P59" s="20">
        <v>0.8660254</v>
      </c>
      <c r="Q59" s="19">
        <f t="shared" ref="Q59:AA59" si="61">SQRT((C38^2)+(2*-9.81*-(3.048*2)))</f>
        <v>11.10417915</v>
      </c>
      <c r="R59" s="19">
        <f t="shared" si="61"/>
        <v>11.26951947</v>
      </c>
      <c r="S59" s="19">
        <f t="shared" si="61"/>
        <v>11.43246883</v>
      </c>
      <c r="T59" s="19">
        <f t="shared" si="61"/>
        <v>11.59312805</v>
      </c>
      <c r="U59" s="19">
        <f t="shared" si="61"/>
        <v>11.75159106</v>
      </c>
      <c r="V59" s="19">
        <f t="shared" si="61"/>
        <v>11.90794554</v>
      </c>
      <c r="W59" s="19">
        <f t="shared" si="61"/>
        <v>12.06227348</v>
      </c>
      <c r="X59" s="19">
        <f t="shared" si="61"/>
        <v>12.2146517</v>
      </c>
      <c r="Y59" s="19">
        <f t="shared" si="61"/>
        <v>12.36515227</v>
      </c>
      <c r="Z59" s="19">
        <f t="shared" si="61"/>
        <v>12.51384294</v>
      </c>
      <c r="AA59" s="19">
        <f t="shared" si="61"/>
        <v>12.66078748</v>
      </c>
      <c r="AB59" s="4"/>
    </row>
    <row r="60">
      <c r="A60" s="13">
        <v>75.0</v>
      </c>
      <c r="B60" s="20">
        <v>0.9659258</v>
      </c>
      <c r="C60" s="19">
        <f t="shared" ref="C60:M60" si="62">SQRT((C39^2)+(2*-9.81*-3.048))</f>
        <v>7.995484006</v>
      </c>
      <c r="D60" s="19">
        <f t="shared" si="62"/>
        <v>8.24947083</v>
      </c>
      <c r="E60" s="19">
        <f t="shared" si="62"/>
        <v>8.495868023</v>
      </c>
      <c r="F60" s="19">
        <f t="shared" si="62"/>
        <v>8.735317851</v>
      </c>
      <c r="G60" s="19">
        <f t="shared" si="62"/>
        <v>8.968376801</v>
      </c>
      <c r="H60" s="19">
        <f t="shared" si="62"/>
        <v>9.195530814</v>
      </c>
      <c r="I60" s="19">
        <f t="shared" si="62"/>
        <v>9.417207199</v>
      </c>
      <c r="J60" s="19">
        <f t="shared" si="62"/>
        <v>9.633784092</v>
      </c>
      <c r="K60" s="19">
        <f t="shared" si="62"/>
        <v>9.845598022</v>
      </c>
      <c r="L60" s="19">
        <f t="shared" si="62"/>
        <v>10.05295006</v>
      </c>
      <c r="M60" s="19">
        <f t="shared" si="62"/>
        <v>10.25611083</v>
      </c>
      <c r="N60" s="4"/>
      <c r="O60" s="13">
        <v>75.0</v>
      </c>
      <c r="P60" s="20">
        <v>0.9659258</v>
      </c>
      <c r="Q60" s="19">
        <f t="shared" ref="Q60:AA60" si="63">SQRT((C39^2)+(2*-9.81*-(3.048*2)))</f>
        <v>11.12337739</v>
      </c>
      <c r="R60" s="19">
        <f t="shared" si="63"/>
        <v>11.30732192</v>
      </c>
      <c r="S60" s="19">
        <f t="shared" si="63"/>
        <v>11.48832161</v>
      </c>
      <c r="T60" s="19">
        <f t="shared" si="63"/>
        <v>11.66651353</v>
      </c>
      <c r="U60" s="19">
        <f t="shared" si="63"/>
        <v>11.84202442</v>
      </c>
      <c r="V60" s="19">
        <f t="shared" si="63"/>
        <v>12.01497178</v>
      </c>
      <c r="W60" s="19">
        <f t="shared" si="63"/>
        <v>12.18546476</v>
      </c>
      <c r="X60" s="19">
        <f t="shared" si="63"/>
        <v>12.35360498</v>
      </c>
      <c r="Y60" s="19">
        <f t="shared" si="63"/>
        <v>12.51948723</v>
      </c>
      <c r="Z60" s="19">
        <f t="shared" si="63"/>
        <v>12.68320011</v>
      </c>
      <c r="AA60" s="19">
        <f t="shared" si="63"/>
        <v>12.84482656</v>
      </c>
      <c r="AB60" s="4"/>
    </row>
    <row r="61">
      <c r="A61" s="13">
        <v>80.0</v>
      </c>
      <c r="B61" s="20">
        <v>0.9848077</v>
      </c>
      <c r="C61" s="19">
        <f t="shared" ref="C61:M61" si="64">SQRT((C40^2)+(2*-9.81*-3.048))</f>
        <v>8.000526205</v>
      </c>
      <c r="D61" s="19">
        <f t="shared" si="64"/>
        <v>8.259242042</v>
      </c>
      <c r="E61" s="19">
        <f t="shared" si="64"/>
        <v>8.510096278</v>
      </c>
      <c r="F61" s="19">
        <f t="shared" si="64"/>
        <v>8.753764802</v>
      </c>
      <c r="G61" s="19">
        <f t="shared" si="64"/>
        <v>8.990831872</v>
      </c>
      <c r="H61" s="19">
        <f t="shared" si="64"/>
        <v>9.221806619</v>
      </c>
      <c r="I61" s="19">
        <f t="shared" si="64"/>
        <v>9.447135908</v>
      </c>
      <c r="J61" s="19">
        <f t="shared" si="64"/>
        <v>9.667214512</v>
      </c>
      <c r="K61" s="19">
        <f t="shared" si="64"/>
        <v>9.882393231</v>
      </c>
      <c r="L61" s="19">
        <f t="shared" si="64"/>
        <v>10.09298546</v>
      </c>
      <c r="M61" s="19">
        <f t="shared" si="64"/>
        <v>10.29927255</v>
      </c>
      <c r="N61" s="4"/>
      <c r="O61" s="13">
        <v>80.0</v>
      </c>
      <c r="P61" s="20">
        <v>0.9848077</v>
      </c>
      <c r="Q61" s="19">
        <f t="shared" ref="Q61:AA61" si="65">SQRT((C40^2)+(2*-9.81*-(3.048*2)))</f>
        <v>11.12700227</v>
      </c>
      <c r="R61" s="19">
        <f t="shared" si="65"/>
        <v>11.31445266</v>
      </c>
      <c r="S61" s="19">
        <f t="shared" si="65"/>
        <v>11.49884771</v>
      </c>
      <c r="T61" s="19">
        <f t="shared" si="65"/>
        <v>11.68033211</v>
      </c>
      <c r="U61" s="19">
        <f t="shared" si="65"/>
        <v>11.8590395</v>
      </c>
      <c r="V61" s="19">
        <f t="shared" si="65"/>
        <v>12.03509357</v>
      </c>
      <c r="W61" s="19">
        <f t="shared" si="65"/>
        <v>12.20860913</v>
      </c>
      <c r="X61" s="19">
        <f t="shared" si="65"/>
        <v>12.3796929</v>
      </c>
      <c r="Y61" s="19">
        <f t="shared" si="65"/>
        <v>12.54844436</v>
      </c>
      <c r="Z61" s="19">
        <f t="shared" si="65"/>
        <v>12.71495637</v>
      </c>
      <c r="AA61" s="19">
        <f t="shared" si="65"/>
        <v>12.87931578</v>
      </c>
      <c r="AB61" s="4"/>
    </row>
    <row r="62">
      <c r="A62" s="13">
        <v>85.0</v>
      </c>
      <c r="B62" s="20">
        <v>0.9961946981</v>
      </c>
      <c r="C62" s="19">
        <f t="shared" ref="C62:M62" si="66">SQRT((C41^2)+(2*-9.81*-3.048))</f>
        <v>8.003565439</v>
      </c>
      <c r="D62" s="19">
        <f t="shared" si="66"/>
        <v>8.265129126</v>
      </c>
      <c r="E62" s="19">
        <f t="shared" si="66"/>
        <v>8.518665341</v>
      </c>
      <c r="F62" s="19">
        <f t="shared" si="66"/>
        <v>8.764870731</v>
      </c>
      <c r="G62" s="19">
        <f t="shared" si="66"/>
        <v>9.004346654</v>
      </c>
      <c r="H62" s="19">
        <f t="shared" si="66"/>
        <v>9.237616489</v>
      </c>
      <c r="I62" s="19">
        <f t="shared" si="66"/>
        <v>9.465139097</v>
      </c>
      <c r="J62" s="19">
        <f t="shared" si="66"/>
        <v>9.687319436</v>
      </c>
      <c r="K62" s="19">
        <f t="shared" si="66"/>
        <v>9.90451703</v>
      </c>
      <c r="L62" s="19">
        <f t="shared" si="66"/>
        <v>10.1170528</v>
      </c>
      <c r="M62" s="19">
        <f t="shared" si="66"/>
        <v>10.32521463</v>
      </c>
      <c r="N62" s="4"/>
      <c r="O62" s="13">
        <v>85.0</v>
      </c>
      <c r="P62" s="20">
        <v>0.9961946981</v>
      </c>
      <c r="Q62" s="19">
        <f t="shared" ref="Q62:AA62" si="67">SQRT((C41^2)+(2*-9.81*-(3.048*2)))</f>
        <v>11.12918774</v>
      </c>
      <c r="R62" s="19">
        <f t="shared" si="67"/>
        <v>11.31875079</v>
      </c>
      <c r="S62" s="19">
        <f t="shared" si="67"/>
        <v>11.50519097</v>
      </c>
      <c r="T62" s="19">
        <f t="shared" si="67"/>
        <v>11.6886577</v>
      </c>
      <c r="U62" s="19">
        <f t="shared" si="67"/>
        <v>11.86928889</v>
      </c>
      <c r="V62" s="19">
        <f t="shared" si="67"/>
        <v>12.04721206</v>
      </c>
      <c r="W62" s="19">
        <f t="shared" si="67"/>
        <v>12.22254548</v>
      </c>
      <c r="X62" s="19">
        <f t="shared" si="67"/>
        <v>12.39539906</v>
      </c>
      <c r="Y62" s="19">
        <f t="shared" si="67"/>
        <v>12.56587512</v>
      </c>
      <c r="Z62" s="19">
        <f t="shared" si="67"/>
        <v>12.73406916</v>
      </c>
      <c r="AA62" s="19">
        <f t="shared" si="67"/>
        <v>12.90007043</v>
      </c>
      <c r="AB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>
      <c r="A64" s="29" t="s">
        <v>9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  <c r="N64" s="4"/>
      <c r="O64" s="29" t="s">
        <v>10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9"/>
      <c r="AB64" s="4"/>
    </row>
    <row r="65">
      <c r="A65" s="24"/>
      <c r="B65" s="24"/>
      <c r="C65" s="25" t="s">
        <v>1</v>
      </c>
      <c r="D65" s="8"/>
      <c r="E65" s="8"/>
      <c r="F65" s="8"/>
      <c r="G65" s="8"/>
      <c r="H65" s="8"/>
      <c r="I65" s="8"/>
      <c r="J65" s="8"/>
      <c r="K65" s="8"/>
      <c r="L65" s="8"/>
      <c r="M65" s="9"/>
      <c r="N65" s="4"/>
      <c r="O65" s="24"/>
      <c r="P65" s="24"/>
      <c r="Q65" s="25" t="s">
        <v>1</v>
      </c>
      <c r="R65" s="8"/>
      <c r="S65" s="8"/>
      <c r="T65" s="8"/>
      <c r="U65" s="8"/>
      <c r="V65" s="8"/>
      <c r="W65" s="8"/>
      <c r="X65" s="8"/>
      <c r="Y65" s="8"/>
      <c r="Z65" s="8"/>
      <c r="AA65" s="9"/>
      <c r="AB65" s="4"/>
    </row>
    <row r="66">
      <c r="A66" s="24"/>
      <c r="B66" s="24"/>
      <c r="C66" s="13">
        <v>1.0</v>
      </c>
      <c r="D66" s="13">
        <v>2.0</v>
      </c>
      <c r="E66" s="13">
        <v>3.0</v>
      </c>
      <c r="F66" s="13">
        <v>4.0</v>
      </c>
      <c r="G66" s="13">
        <v>5.0</v>
      </c>
      <c r="H66" s="13">
        <v>6.0</v>
      </c>
      <c r="I66" s="13">
        <v>7.0</v>
      </c>
      <c r="J66" s="13">
        <v>8.0</v>
      </c>
      <c r="K66" s="13">
        <v>9.0</v>
      </c>
      <c r="L66" s="13">
        <v>10.0</v>
      </c>
      <c r="M66" s="13">
        <v>11.0</v>
      </c>
      <c r="N66" s="4"/>
      <c r="O66" s="24"/>
      <c r="P66" s="24"/>
      <c r="Q66" s="13">
        <v>1.0</v>
      </c>
      <c r="R66" s="13">
        <v>2.0</v>
      </c>
      <c r="S66" s="13">
        <v>3.0</v>
      </c>
      <c r="T66" s="13">
        <v>4.0</v>
      </c>
      <c r="U66" s="13">
        <v>5.0</v>
      </c>
      <c r="V66" s="13">
        <v>6.0</v>
      </c>
      <c r="W66" s="13">
        <v>7.0</v>
      </c>
      <c r="X66" s="13">
        <v>8.0</v>
      </c>
      <c r="Y66" s="13">
        <v>9.0</v>
      </c>
      <c r="Z66" s="13">
        <v>10.0</v>
      </c>
      <c r="AA66" s="13">
        <v>11.0</v>
      </c>
      <c r="AB66" s="4"/>
    </row>
    <row r="67">
      <c r="A67" s="24"/>
      <c r="B67" s="24"/>
      <c r="C67" s="25" t="s">
        <v>2</v>
      </c>
      <c r="D67" s="8"/>
      <c r="E67" s="8"/>
      <c r="F67" s="8"/>
      <c r="G67" s="8"/>
      <c r="H67" s="8"/>
      <c r="I67" s="8"/>
      <c r="J67" s="8"/>
      <c r="K67" s="8"/>
      <c r="L67" s="8"/>
      <c r="M67" s="9"/>
      <c r="N67" s="4"/>
      <c r="O67" s="24"/>
      <c r="P67" s="24"/>
      <c r="Q67" s="25" t="s">
        <v>2</v>
      </c>
      <c r="R67" s="8"/>
      <c r="S67" s="8"/>
      <c r="T67" s="8"/>
      <c r="U67" s="8"/>
      <c r="V67" s="8"/>
      <c r="W67" s="8"/>
      <c r="X67" s="8"/>
      <c r="Y67" s="8"/>
      <c r="Z67" s="8"/>
      <c r="AA67" s="9"/>
      <c r="AB67" s="4"/>
    </row>
    <row r="68">
      <c r="A68" s="13" t="s">
        <v>3</v>
      </c>
      <c r="B68" s="16" t="s">
        <v>4</v>
      </c>
      <c r="C68" s="17">
        <v>0.3048</v>
      </c>
      <c r="D68" s="17">
        <v>0.6096</v>
      </c>
      <c r="E68" s="17">
        <v>0.9144000000000001</v>
      </c>
      <c r="F68" s="17">
        <v>1.2192</v>
      </c>
      <c r="G68" s="17">
        <v>1.524</v>
      </c>
      <c r="H68" s="17">
        <v>1.8288000000000002</v>
      </c>
      <c r="I68" s="17">
        <v>2.1336</v>
      </c>
      <c r="J68" s="17">
        <v>2.4384</v>
      </c>
      <c r="K68" s="17">
        <v>2.7432000000000003</v>
      </c>
      <c r="L68" s="17">
        <v>3.048</v>
      </c>
      <c r="M68" s="17">
        <v>3.3528000000000002</v>
      </c>
      <c r="N68" s="4"/>
      <c r="O68" s="13" t="s">
        <v>3</v>
      </c>
      <c r="P68" s="16" t="s">
        <v>4</v>
      </c>
      <c r="Q68" s="17">
        <v>0.3048</v>
      </c>
      <c r="R68" s="17">
        <v>0.6096</v>
      </c>
      <c r="S68" s="17">
        <v>0.9144000000000001</v>
      </c>
      <c r="T68" s="17">
        <v>1.2192</v>
      </c>
      <c r="U68" s="17">
        <v>1.524</v>
      </c>
      <c r="V68" s="17">
        <v>1.8288000000000002</v>
      </c>
      <c r="W68" s="17">
        <v>2.1336</v>
      </c>
      <c r="X68" s="17">
        <v>2.4384</v>
      </c>
      <c r="Y68" s="17">
        <v>2.7432000000000003</v>
      </c>
      <c r="Z68" s="17">
        <v>3.048</v>
      </c>
      <c r="AA68" s="17">
        <v>3.3528000000000002</v>
      </c>
      <c r="AB68" s="4"/>
    </row>
    <row r="69">
      <c r="A69" s="13">
        <v>15.0</v>
      </c>
      <c r="B69" s="18">
        <v>0.258819</v>
      </c>
      <c r="C69" s="19">
        <f t="shared" ref="C69:M69" si="68">SQRT(C27^2+C48^2)</f>
        <v>7.874825637</v>
      </c>
      <c r="D69" s="19">
        <f t="shared" si="68"/>
        <v>8.013987624</v>
      </c>
      <c r="E69" s="19">
        <f t="shared" si="68"/>
        <v>8.150773979</v>
      </c>
      <c r="F69" s="19">
        <f t="shared" si="68"/>
        <v>8.285302364</v>
      </c>
      <c r="G69" s="19">
        <f t="shared" si="68"/>
        <v>8.41768104</v>
      </c>
      <c r="H69" s="19">
        <f t="shared" si="68"/>
        <v>8.54800988</v>
      </c>
      <c r="I69" s="19">
        <f t="shared" si="68"/>
        <v>8.676381257</v>
      </c>
      <c r="J69" s="19">
        <f t="shared" si="68"/>
        <v>8.802880809</v>
      </c>
      <c r="K69" s="19">
        <f t="shared" si="68"/>
        <v>8.927588104</v>
      </c>
      <c r="L69" s="19">
        <f t="shared" si="68"/>
        <v>9.050577229</v>
      </c>
      <c r="M69" s="19">
        <f t="shared" si="68"/>
        <v>9.171917302</v>
      </c>
      <c r="N69" s="4"/>
      <c r="O69" s="13">
        <v>15.0</v>
      </c>
      <c r="P69" s="18">
        <v>0.258819</v>
      </c>
      <c r="Q69" s="19">
        <f t="shared" ref="Q69:AA69" si="69">SQRT(C27^2+Q48^2)</f>
        <v>11.03696692</v>
      </c>
      <c r="R69" s="19">
        <f t="shared" si="69"/>
        <v>11.13668522</v>
      </c>
      <c r="S69" s="19">
        <f t="shared" si="69"/>
        <v>11.23551852</v>
      </c>
      <c r="T69" s="19">
        <f t="shared" si="69"/>
        <v>11.33348999</v>
      </c>
      <c r="U69" s="19">
        <f t="shared" si="69"/>
        <v>11.43062177</v>
      </c>
      <c r="V69" s="19">
        <f t="shared" si="69"/>
        <v>11.5269351</v>
      </c>
      <c r="W69" s="19">
        <f t="shared" si="69"/>
        <v>11.62245033</v>
      </c>
      <c r="X69" s="19">
        <f t="shared" si="69"/>
        <v>11.71718697</v>
      </c>
      <c r="Y69" s="19">
        <f t="shared" si="69"/>
        <v>11.81116376</v>
      </c>
      <c r="Z69" s="19">
        <f t="shared" si="69"/>
        <v>11.90439869</v>
      </c>
      <c r="AA69" s="19">
        <f t="shared" si="69"/>
        <v>11.99690906</v>
      </c>
      <c r="AB69" s="4"/>
    </row>
    <row r="70">
      <c r="A70" s="13">
        <v>20.0</v>
      </c>
      <c r="B70" s="18">
        <v>0.34202014</v>
      </c>
      <c r="C70" s="19">
        <f t="shared" ref="C70:M70" si="70">SQRT(C28^2+C49^2)</f>
        <v>7.919827977</v>
      </c>
      <c r="D70" s="19">
        <f t="shared" si="70"/>
        <v>8.102196639</v>
      </c>
      <c r="E70" s="19">
        <f t="shared" si="70"/>
        <v>8.280549835</v>
      </c>
      <c r="F70" s="19">
        <f t="shared" si="70"/>
        <v>8.455141676</v>
      </c>
      <c r="G70" s="19">
        <f t="shared" si="70"/>
        <v>8.626200551</v>
      </c>
      <c r="H70" s="19">
        <f t="shared" si="70"/>
        <v>8.793932632</v>
      </c>
      <c r="I70" s="19">
        <f t="shared" si="70"/>
        <v>8.958524785</v>
      </c>
      <c r="J70" s="19">
        <f t="shared" si="70"/>
        <v>9.120147012</v>
      </c>
      <c r="K70" s="19">
        <f t="shared" si="70"/>
        <v>9.278954505</v>
      </c>
      <c r="L70" s="19">
        <f t="shared" si="70"/>
        <v>9.435089395</v>
      </c>
      <c r="M70" s="19">
        <f t="shared" si="70"/>
        <v>9.588682239</v>
      </c>
      <c r="N70" s="4"/>
      <c r="O70" s="13">
        <v>20.0</v>
      </c>
      <c r="P70" s="18">
        <v>0.34202014</v>
      </c>
      <c r="Q70" s="19">
        <f t="shared" ref="Q70:AA70" si="71">SQRT(C28^2+Q49^2)</f>
        <v>11.0691208</v>
      </c>
      <c r="R70" s="19">
        <f t="shared" si="71"/>
        <v>11.20032814</v>
      </c>
      <c r="S70" s="19">
        <f t="shared" si="71"/>
        <v>11.33001613</v>
      </c>
      <c r="T70" s="19">
        <f t="shared" si="71"/>
        <v>11.45823637</v>
      </c>
      <c r="U70" s="19">
        <f t="shared" si="71"/>
        <v>11.58503759</v>
      </c>
      <c r="V70" s="19">
        <f t="shared" si="71"/>
        <v>11.71046588</v>
      </c>
      <c r="W70" s="19">
        <f t="shared" si="71"/>
        <v>11.8345649</v>
      </c>
      <c r="X70" s="19">
        <f t="shared" si="71"/>
        <v>11.95737603</v>
      </c>
      <c r="Y70" s="19">
        <f t="shared" si="71"/>
        <v>12.07893856</v>
      </c>
      <c r="Z70" s="19">
        <f t="shared" si="71"/>
        <v>12.19928981</v>
      </c>
      <c r="AA70" s="19">
        <f t="shared" si="71"/>
        <v>12.31846529</v>
      </c>
      <c r="AB70" s="4"/>
    </row>
    <row r="71">
      <c r="A71" s="13">
        <v>25.0</v>
      </c>
      <c r="B71" s="18">
        <v>0.4226182617</v>
      </c>
      <c r="C71" s="19">
        <f t="shared" ref="C71:M71" si="72">SQRT(C29^2+C50^2)</f>
        <v>7.963179873</v>
      </c>
      <c r="D71" s="19">
        <f t="shared" si="72"/>
        <v>8.186739729</v>
      </c>
      <c r="E71" s="19">
        <f t="shared" si="72"/>
        <v>8.404354888</v>
      </c>
      <c r="F71" s="19">
        <f t="shared" si="72"/>
        <v>8.616475775</v>
      </c>
      <c r="G71" s="19">
        <f t="shared" si="72"/>
        <v>8.823498652</v>
      </c>
      <c r="H71" s="19">
        <f t="shared" si="72"/>
        <v>9.025774325</v>
      </c>
      <c r="I71" s="19">
        <f t="shared" si="72"/>
        <v>9.223615119</v>
      </c>
      <c r="J71" s="19">
        <f t="shared" si="72"/>
        <v>9.417300545</v>
      </c>
      <c r="K71" s="19">
        <f t="shared" si="72"/>
        <v>9.607081932</v>
      </c>
      <c r="L71" s="19">
        <f t="shared" si="72"/>
        <v>9.793186251</v>
      </c>
      <c r="M71" s="19">
        <f t="shared" si="72"/>
        <v>9.975819296</v>
      </c>
      <c r="N71" s="4"/>
      <c r="O71" s="13">
        <v>25.0</v>
      </c>
      <c r="P71" s="18">
        <v>0.4226182617</v>
      </c>
      <c r="Q71" s="19">
        <f t="shared" ref="Q71:AA71" si="73">SQRT(C29^2+Q50^2)</f>
        <v>11.10017989</v>
      </c>
      <c r="R71" s="19">
        <f t="shared" si="73"/>
        <v>11.26163698</v>
      </c>
      <c r="S71" s="19">
        <f t="shared" si="73"/>
        <v>11.42081175</v>
      </c>
      <c r="T71" s="19">
        <f t="shared" si="73"/>
        <v>11.57779836</v>
      </c>
      <c r="U71" s="19">
        <f t="shared" si="73"/>
        <v>11.73268462</v>
      </c>
      <c r="V71" s="19">
        <f t="shared" si="73"/>
        <v>11.88555267</v>
      </c>
      <c r="W71" s="19">
        <f t="shared" si="73"/>
        <v>12.03647938</v>
      </c>
      <c r="X71" s="19">
        <f t="shared" si="73"/>
        <v>12.1855369</v>
      </c>
      <c r="Y71" s="19">
        <f t="shared" si="73"/>
        <v>12.332793</v>
      </c>
      <c r="Z71" s="19">
        <f t="shared" si="73"/>
        <v>12.47831146</v>
      </c>
      <c r="AA71" s="19">
        <f t="shared" si="73"/>
        <v>12.62215238</v>
      </c>
      <c r="AB71" s="4"/>
    </row>
    <row r="72">
      <c r="A72" s="13">
        <v>30.0</v>
      </c>
      <c r="B72" s="20">
        <v>0.5</v>
      </c>
      <c r="C72" s="19">
        <f t="shared" ref="C72:M72" si="74">SQRT(C30^2+C51^2)</f>
        <v>8.004580831</v>
      </c>
      <c r="D72" s="19">
        <f t="shared" si="74"/>
        <v>8.267095534</v>
      </c>
      <c r="E72" s="19">
        <f t="shared" si="74"/>
        <v>8.521527026</v>
      </c>
      <c r="F72" s="19">
        <f t="shared" si="74"/>
        <v>8.768578969</v>
      </c>
      <c r="G72" s="19">
        <f t="shared" si="74"/>
        <v>9.008858498</v>
      </c>
      <c r="H72" s="19">
        <f t="shared" si="74"/>
        <v>9.242893795</v>
      </c>
      <c r="I72" s="19">
        <f t="shared" si="74"/>
        <v>9.471147766</v>
      </c>
      <c r="J72" s="19">
        <f t="shared" si="74"/>
        <v>9.694028795</v>
      </c>
      <c r="K72" s="19">
        <f t="shared" si="74"/>
        <v>9.911899342</v>
      </c>
      <c r="L72" s="19">
        <f t="shared" si="74"/>
        <v>10.12508286</v>
      </c>
      <c r="M72" s="19">
        <f t="shared" si="74"/>
        <v>10.33386942</v>
      </c>
      <c r="N72" s="4"/>
      <c r="O72" s="13">
        <v>30.0</v>
      </c>
      <c r="P72" s="20">
        <v>0.5</v>
      </c>
      <c r="Q72" s="19">
        <f t="shared" ref="Q72:AA72" si="75">SQRT(C30^2+Q51^2)</f>
        <v>11.12991798</v>
      </c>
      <c r="R72" s="19">
        <f t="shared" si="75"/>
        <v>11.32018677</v>
      </c>
      <c r="S72" s="19">
        <f t="shared" si="75"/>
        <v>11.50730997</v>
      </c>
      <c r="T72" s="19">
        <f t="shared" si="75"/>
        <v>11.69143863</v>
      </c>
      <c r="U72" s="19">
        <f t="shared" si="75"/>
        <v>11.87271205</v>
      </c>
      <c r="V72" s="19">
        <f t="shared" si="75"/>
        <v>12.05125909</v>
      </c>
      <c r="W72" s="19">
        <f t="shared" si="75"/>
        <v>12.22719919</v>
      </c>
      <c r="X72" s="19">
        <f t="shared" si="75"/>
        <v>12.4006433</v>
      </c>
      <c r="Y72" s="19">
        <f t="shared" si="75"/>
        <v>12.57169474</v>
      </c>
      <c r="Z72" s="19">
        <f t="shared" si="75"/>
        <v>12.74044987</v>
      </c>
      <c r="AA72" s="19">
        <f t="shared" si="75"/>
        <v>12.90699877</v>
      </c>
      <c r="AB72" s="4"/>
    </row>
    <row r="73">
      <c r="A73" s="13">
        <v>35.0</v>
      </c>
      <c r="B73" s="20">
        <v>0.5735764364</v>
      </c>
      <c r="C73" s="19">
        <f t="shared" ref="C73:M73" si="76">SQRT(C31^2+C52^2)</f>
        <v>8.043748241</v>
      </c>
      <c r="D73" s="19">
        <f t="shared" si="76"/>
        <v>8.342782002</v>
      </c>
      <c r="E73" s="19">
        <f t="shared" si="76"/>
        <v>8.631462061</v>
      </c>
      <c r="F73" s="19">
        <f t="shared" si="76"/>
        <v>8.91079475</v>
      </c>
      <c r="G73" s="19">
        <f t="shared" si="76"/>
        <v>9.181633234</v>
      </c>
      <c r="H73" s="19">
        <f t="shared" si="76"/>
        <v>9.444708287</v>
      </c>
      <c r="I73" s="19">
        <f t="shared" si="76"/>
        <v>9.700651545</v>
      </c>
      <c r="J73" s="19">
        <f t="shared" si="76"/>
        <v>9.950013375</v>
      </c>
      <c r="K73" s="19">
        <f t="shared" si="76"/>
        <v>10.1932768</v>
      </c>
      <c r="L73" s="19">
        <f t="shared" si="76"/>
        <v>10.4308685</v>
      </c>
      <c r="M73" s="19">
        <f t="shared" si="76"/>
        <v>10.66316761</v>
      </c>
      <c r="N73" s="4"/>
      <c r="O73" s="13">
        <v>35.0</v>
      </c>
      <c r="P73" s="20">
        <v>0.5735764364</v>
      </c>
      <c r="Q73" s="19">
        <f t="shared" ref="Q73:AA73" si="77">SQRT(C31^2+Q52^2)</f>
        <v>11.15812017</v>
      </c>
      <c r="R73" s="19">
        <f t="shared" si="77"/>
        <v>11.37557786</v>
      </c>
      <c r="S73" s="19">
        <f t="shared" si="77"/>
        <v>11.58895583</v>
      </c>
      <c r="T73" s="19">
        <f t="shared" si="77"/>
        <v>11.79847546</v>
      </c>
      <c r="U73" s="19">
        <f t="shared" si="77"/>
        <v>12.00433875</v>
      </c>
      <c r="V73" s="19">
        <f t="shared" si="77"/>
        <v>12.20673071</v>
      </c>
      <c r="W73" s="19">
        <f t="shared" si="77"/>
        <v>12.40582123</v>
      </c>
      <c r="X73" s="19">
        <f t="shared" si="77"/>
        <v>12.60176679</v>
      </c>
      <c r="Y73" s="19">
        <f t="shared" si="77"/>
        <v>12.79471187</v>
      </c>
      <c r="Z73" s="19">
        <f t="shared" si="77"/>
        <v>12.98479024</v>
      </c>
      <c r="AA73" s="19">
        <f t="shared" si="77"/>
        <v>13.172126</v>
      </c>
      <c r="AB73" s="4"/>
    </row>
    <row r="74">
      <c r="A74" s="13">
        <v>40.0</v>
      </c>
      <c r="B74" s="20">
        <v>0.642787</v>
      </c>
      <c r="C74" s="19">
        <f t="shared" ref="C74:M74" si="78">SQRT(C32^2+C53^2)</f>
        <v>8.080418252</v>
      </c>
      <c r="D74" s="19">
        <f t="shared" si="78"/>
        <v>8.413355945</v>
      </c>
      <c r="E74" s="19">
        <f t="shared" si="78"/>
        <v>8.733610788</v>
      </c>
      <c r="F74" s="19">
        <f t="shared" si="78"/>
        <v>9.042530427</v>
      </c>
      <c r="G74" s="19">
        <f t="shared" si="78"/>
        <v>9.341239513</v>
      </c>
      <c r="H74" s="19">
        <f t="shared" si="78"/>
        <v>9.630688178</v>
      </c>
      <c r="I74" s="19">
        <f t="shared" si="78"/>
        <v>9.911687743</v>
      </c>
      <c r="J74" s="19">
        <f t="shared" si="78"/>
        <v>10.18493756</v>
      </c>
      <c r="K74" s="19">
        <f t="shared" si="78"/>
        <v>10.45104551</v>
      </c>
      <c r="L74" s="19">
        <f t="shared" si="78"/>
        <v>10.71054393</v>
      </c>
      <c r="M74" s="19">
        <f t="shared" si="78"/>
        <v>10.96390215</v>
      </c>
      <c r="N74" s="4"/>
      <c r="O74" s="13">
        <v>40.0</v>
      </c>
      <c r="P74" s="20">
        <v>0.642787</v>
      </c>
      <c r="Q74" s="19">
        <f t="shared" ref="Q74:AA74" si="79">SQRT(C32^2+Q53^2)</f>
        <v>11.18458399</v>
      </c>
      <c r="R74" s="19">
        <f t="shared" si="79"/>
        <v>11.42743708</v>
      </c>
      <c r="S74" s="19">
        <f t="shared" si="79"/>
        <v>11.66523542</v>
      </c>
      <c r="T74" s="19">
        <f t="shared" si="79"/>
        <v>11.89828208</v>
      </c>
      <c r="U74" s="19">
        <f t="shared" si="79"/>
        <v>12.12685102</v>
      </c>
      <c r="V74" s="19">
        <f t="shared" si="79"/>
        <v>12.35119082</v>
      </c>
      <c r="W74" s="19">
        <f t="shared" si="79"/>
        <v>12.57152791</v>
      </c>
      <c r="X74" s="19">
        <f t="shared" si="79"/>
        <v>12.78806917</v>
      </c>
      <c r="Y74" s="19">
        <f t="shared" si="79"/>
        <v>13.00100428</v>
      </c>
      <c r="Z74" s="19">
        <f t="shared" si="79"/>
        <v>13.21050761</v>
      </c>
      <c r="AA74" s="19">
        <f t="shared" si="79"/>
        <v>13.41673993</v>
      </c>
      <c r="AB74" s="4"/>
    </row>
    <row r="75">
      <c r="A75" s="13">
        <v>45.0</v>
      </c>
      <c r="B75" s="20">
        <v>0.7071067</v>
      </c>
      <c r="C75" s="19">
        <f t="shared" ref="C75:M75" si="80">SQRT(C33^2+C54^2)</f>
        <v>8.11434836</v>
      </c>
      <c r="D75" s="19">
        <f t="shared" si="80"/>
        <v>8.478416044</v>
      </c>
      <c r="E75" s="19">
        <f t="shared" si="80"/>
        <v>8.827481403</v>
      </c>
      <c r="F75" s="19">
        <f t="shared" si="80"/>
        <v>9.163259095</v>
      </c>
      <c r="G75" s="19">
        <f t="shared" si="80"/>
        <v>9.487160089</v>
      </c>
      <c r="H75" s="19">
        <f t="shared" si="80"/>
        <v>9.800362027</v>
      </c>
      <c r="I75" s="19">
        <f t="shared" si="80"/>
        <v>10.10385991</v>
      </c>
      <c r="J75" s="19">
        <f t="shared" si="80"/>
        <v>10.39850347</v>
      </c>
      <c r="K75" s="19">
        <f t="shared" si="80"/>
        <v>10.68502521</v>
      </c>
      <c r="L75" s="19">
        <f t="shared" si="80"/>
        <v>10.96406189</v>
      </c>
      <c r="M75" s="19">
        <f t="shared" si="80"/>
        <v>11.23617116</v>
      </c>
      <c r="N75" s="4"/>
      <c r="O75" s="13">
        <v>45.0</v>
      </c>
      <c r="P75" s="20">
        <v>0.7071067</v>
      </c>
      <c r="Q75" s="19">
        <f t="shared" ref="Q75:AA75" si="81">SQRT(C33^2+Q54^2)</f>
        <v>11.2091217</v>
      </c>
      <c r="R75" s="19">
        <f t="shared" si="81"/>
        <v>11.4754215</v>
      </c>
      <c r="S75" s="19">
        <f t="shared" si="81"/>
        <v>11.73568012</v>
      </c>
      <c r="T75" s="19">
        <f t="shared" si="81"/>
        <v>11.99029096</v>
      </c>
      <c r="U75" s="19">
        <f t="shared" si="81"/>
        <v>12.23960647</v>
      </c>
      <c r="V75" s="19">
        <f t="shared" si="81"/>
        <v>12.48394392</v>
      </c>
      <c r="W75" s="19">
        <f t="shared" si="81"/>
        <v>12.72359011</v>
      </c>
      <c r="X75" s="19">
        <f t="shared" si="81"/>
        <v>12.95880529</v>
      </c>
      <c r="Y75" s="19">
        <f t="shared" si="81"/>
        <v>13.18982653</v>
      </c>
      <c r="Z75" s="19">
        <f t="shared" si="81"/>
        <v>13.41687047</v>
      </c>
      <c r="AA75" s="19">
        <f t="shared" si="81"/>
        <v>13.64013572</v>
      </c>
      <c r="AB75" s="4"/>
    </row>
    <row r="76">
      <c r="A76" s="13">
        <v>50.0</v>
      </c>
      <c r="B76" s="20">
        <v>0.76604444</v>
      </c>
      <c r="C76" s="19">
        <f t="shared" ref="C76:M76" si="82">SQRT(C34^2+C55^2)</f>
        <v>8.145315268</v>
      </c>
      <c r="D76" s="19">
        <f t="shared" si="82"/>
        <v>8.537596948</v>
      </c>
      <c r="E76" s="19">
        <f t="shared" si="82"/>
        <v>8.91262938</v>
      </c>
      <c r="F76" s="19">
        <f t="shared" si="82"/>
        <v>9.272505772</v>
      </c>
      <c r="G76" s="19">
        <f t="shared" si="82"/>
        <v>9.618927389</v>
      </c>
      <c r="H76" s="19">
        <f t="shared" si="82"/>
        <v>9.953299198</v>
      </c>
      <c r="I76" s="19">
        <f t="shared" si="82"/>
        <v>10.27679745</v>
      </c>
      <c r="J76" s="19">
        <f t="shared" si="82"/>
        <v>10.59041862</v>
      </c>
      <c r="K76" s="19">
        <f t="shared" si="82"/>
        <v>10.89501571</v>
      </c>
      <c r="L76" s="19">
        <f t="shared" si="82"/>
        <v>11.19132558</v>
      </c>
      <c r="M76" s="19">
        <f t="shared" si="82"/>
        <v>11.47998994</v>
      </c>
      <c r="N76" s="4"/>
      <c r="O76" s="13">
        <v>50.0</v>
      </c>
      <c r="P76" s="20">
        <v>0.76604444</v>
      </c>
      <c r="Q76" s="19">
        <f t="shared" ref="Q76:AA76" si="83">SQRT(C34^2+Q55^2)</f>
        <v>11.23155914</v>
      </c>
      <c r="R76" s="19">
        <f t="shared" si="83"/>
        <v>11.51921532</v>
      </c>
      <c r="S76" s="19">
        <f t="shared" si="83"/>
        <v>11.79986112</v>
      </c>
      <c r="T76" s="19">
        <f t="shared" si="83"/>
        <v>12.07398539</v>
      </c>
      <c r="U76" s="19">
        <f t="shared" si="83"/>
        <v>12.34202269</v>
      </c>
      <c r="V76" s="19">
        <f t="shared" si="83"/>
        <v>12.60436135</v>
      </c>
      <c r="W76" s="19">
        <f t="shared" si="83"/>
        <v>12.86135007</v>
      </c>
      <c r="X76" s="19">
        <f t="shared" si="83"/>
        <v>13.11330342</v>
      </c>
      <c r="Y76" s="19">
        <f t="shared" si="83"/>
        <v>13.36050626</v>
      </c>
      <c r="Z76" s="19">
        <f t="shared" si="83"/>
        <v>13.60321757</v>
      </c>
      <c r="AA76" s="19">
        <f t="shared" si="83"/>
        <v>13.84167364</v>
      </c>
      <c r="AB76" s="4"/>
    </row>
    <row r="77">
      <c r="A77" s="13">
        <v>55.0</v>
      </c>
      <c r="B77" s="20">
        <v>0.819152</v>
      </c>
      <c r="C77" s="19">
        <f t="shared" ref="C77:M77" si="84">SQRT(C35^2+C56^2)</f>
        <v>8.173118406</v>
      </c>
      <c r="D77" s="19">
        <f t="shared" si="84"/>
        <v>8.590574425</v>
      </c>
      <c r="E77" s="19">
        <f t="shared" si="84"/>
        <v>8.988663606</v>
      </c>
      <c r="F77" s="19">
        <f t="shared" si="84"/>
        <v>9.369854742</v>
      </c>
      <c r="G77" s="19">
        <f t="shared" si="84"/>
        <v>9.736132824</v>
      </c>
      <c r="H77" s="19">
        <f t="shared" si="84"/>
        <v>10.0891222</v>
      </c>
      <c r="I77" s="19">
        <f t="shared" si="84"/>
        <v>10.43017216</v>
      </c>
      <c r="J77" s="19">
        <f t="shared" si="84"/>
        <v>10.76041801</v>
      </c>
      <c r="K77" s="19">
        <f t="shared" si="84"/>
        <v>11.08082579</v>
      </c>
      <c r="L77" s="19">
        <f t="shared" si="84"/>
        <v>11.39222563</v>
      </c>
      <c r="M77" s="19">
        <f t="shared" si="84"/>
        <v>11.69533707</v>
      </c>
      <c r="N77" s="4"/>
      <c r="O77" s="13">
        <v>55.0</v>
      </c>
      <c r="P77" s="20">
        <v>0.819152</v>
      </c>
      <c r="Q77" s="19">
        <f t="shared" ref="Q77:AA77" si="85">SQRT(C35^2+Q56^2)</f>
        <v>11.25173873</v>
      </c>
      <c r="R77" s="19">
        <f t="shared" si="85"/>
        <v>11.5585349</v>
      </c>
      <c r="S77" s="19">
        <f t="shared" si="85"/>
        <v>11.85739573</v>
      </c>
      <c r="T77" s="19">
        <f t="shared" si="85"/>
        <v>12.14890686</v>
      </c>
      <c r="U77" s="19">
        <f t="shared" si="85"/>
        <v>12.43358526</v>
      </c>
      <c r="V77" s="19">
        <f t="shared" si="85"/>
        <v>12.71188998</v>
      </c>
      <c r="W77" s="19">
        <f t="shared" si="85"/>
        <v>12.98423087</v>
      </c>
      <c r="X77" s="19">
        <f t="shared" si="85"/>
        <v>13.25097565</v>
      </c>
      <c r="Y77" s="19">
        <f t="shared" si="85"/>
        <v>13.51245574</v>
      </c>
      <c r="Z77" s="19">
        <f t="shared" si="85"/>
        <v>13.76897108</v>
      </c>
      <c r="AA77" s="19">
        <f t="shared" si="85"/>
        <v>14.02079417</v>
      </c>
      <c r="AB77" s="4"/>
    </row>
    <row r="78">
      <c r="A78" s="13">
        <v>60.0</v>
      </c>
      <c r="B78" s="20">
        <v>0.8660254</v>
      </c>
      <c r="C78" s="19">
        <f t="shared" ref="C78:M78" si="86">SQRT(C36^2+C57^2)</f>
        <v>8.197579461</v>
      </c>
      <c r="D78" s="19">
        <f t="shared" si="86"/>
        <v>8.637063045</v>
      </c>
      <c r="E78" s="19">
        <f t="shared" si="86"/>
        <v>9.055241965</v>
      </c>
      <c r="F78" s="19">
        <f t="shared" si="86"/>
        <v>9.454943473</v>
      </c>
      <c r="G78" s="19">
        <f t="shared" si="86"/>
        <v>9.838419847</v>
      </c>
      <c r="H78" s="19">
        <f t="shared" si="86"/>
        <v>10.2074999</v>
      </c>
      <c r="I78" s="19">
        <f t="shared" si="86"/>
        <v>10.56369268</v>
      </c>
      <c r="J78" s="19">
        <f t="shared" si="86"/>
        <v>10.90826073</v>
      </c>
      <c r="K78" s="19">
        <f t="shared" si="86"/>
        <v>11.24227295</v>
      </c>
      <c r="L78" s="19">
        <f t="shared" si="86"/>
        <v>11.56664386</v>
      </c>
      <c r="M78" s="19">
        <f t="shared" si="86"/>
        <v>11.88216307</v>
      </c>
      <c r="N78" s="4"/>
      <c r="O78" s="13">
        <v>60.0</v>
      </c>
      <c r="P78" s="20">
        <v>0.8660254</v>
      </c>
      <c r="Q78" s="19">
        <f t="shared" ref="Q78:AA78" si="87">SQRT(C36^2+Q57^2)</f>
        <v>11.26951947</v>
      </c>
      <c r="R78" s="19">
        <f t="shared" si="87"/>
        <v>11.59312805</v>
      </c>
      <c r="S78" s="19">
        <f t="shared" si="87"/>
        <v>11.90794554</v>
      </c>
      <c r="T78" s="19">
        <f t="shared" si="87"/>
        <v>12.2146517</v>
      </c>
      <c r="U78" s="19">
        <f t="shared" si="87"/>
        <v>12.51384294</v>
      </c>
      <c r="V78" s="19">
        <f t="shared" si="87"/>
        <v>12.806046</v>
      </c>
      <c r="W78" s="19">
        <f t="shared" si="87"/>
        <v>13.09172881</v>
      </c>
      <c r="X78" s="19">
        <f t="shared" si="87"/>
        <v>13.37130929</v>
      </c>
      <c r="Y78" s="19">
        <f t="shared" si="87"/>
        <v>13.64516256</v>
      </c>
      <c r="Z78" s="19">
        <f t="shared" si="87"/>
        <v>13.91362678</v>
      </c>
      <c r="AA78" s="19">
        <f t="shared" si="87"/>
        <v>14.17700812</v>
      </c>
      <c r="AB78" s="4"/>
    </row>
    <row r="79">
      <c r="A79" s="13">
        <v>65.0</v>
      </c>
      <c r="B79" s="20">
        <v>0.9063077</v>
      </c>
      <c r="C79" s="19">
        <f t="shared" ref="C79:M79" si="88">SQRT(C37^2+C58^2)</f>
        <v>8.218542759</v>
      </c>
      <c r="D79" s="19">
        <f t="shared" si="88"/>
        <v>8.676815669</v>
      </c>
      <c r="E79" s="19">
        <f t="shared" si="88"/>
        <v>9.112069756</v>
      </c>
      <c r="F79" s="19">
        <f t="shared" si="88"/>
        <v>9.527460329</v>
      </c>
      <c r="G79" s="19">
        <f t="shared" si="88"/>
        <v>9.925481621</v>
      </c>
      <c r="H79" s="19">
        <f t="shared" si="88"/>
        <v>10.30814583</v>
      </c>
      <c r="I79" s="19">
        <f t="shared" si="88"/>
        <v>10.67710427</v>
      </c>
      <c r="J79" s="19">
        <f t="shared" si="88"/>
        <v>11.03373195</v>
      </c>
      <c r="K79" s="19">
        <f t="shared" si="88"/>
        <v>11.37918827</v>
      </c>
      <c r="L79" s="19">
        <f t="shared" si="88"/>
        <v>11.71446161</v>
      </c>
      <c r="M79" s="19">
        <f t="shared" si="88"/>
        <v>12.04040265</v>
      </c>
      <c r="N79" s="4"/>
      <c r="O79" s="13">
        <v>65.0</v>
      </c>
      <c r="P79" s="20">
        <v>0.9063077</v>
      </c>
      <c r="Q79" s="19">
        <f t="shared" ref="Q79:AA79" si="89">SQRT(C37^2+Q58^2)</f>
        <v>11.28477758</v>
      </c>
      <c r="R79" s="19">
        <f t="shared" si="89"/>
        <v>11.62277463</v>
      </c>
      <c r="S79" s="19">
        <f t="shared" si="89"/>
        <v>11.95121648</v>
      </c>
      <c r="T79" s="19">
        <f t="shared" si="89"/>
        <v>12.2708704</v>
      </c>
      <c r="U79" s="19">
        <f t="shared" si="89"/>
        <v>12.58240618</v>
      </c>
      <c r="V79" s="19">
        <f t="shared" si="89"/>
        <v>12.88641263</v>
      </c>
      <c r="W79" s="19">
        <f t="shared" si="89"/>
        <v>13.18341062</v>
      </c>
      <c r="X79" s="19">
        <f t="shared" si="89"/>
        <v>13.47386361</v>
      </c>
      <c r="Y79" s="19">
        <f t="shared" si="89"/>
        <v>13.75818613</v>
      </c>
      <c r="Z79" s="19">
        <f t="shared" si="89"/>
        <v>14.03675072</v>
      </c>
      <c r="AA79" s="19">
        <f t="shared" si="89"/>
        <v>14.30989364</v>
      </c>
      <c r="AB79" s="4"/>
    </row>
    <row r="80">
      <c r="A80" s="13">
        <v>70.0</v>
      </c>
      <c r="B80" s="20">
        <v>0.8660254</v>
      </c>
      <c r="C80" s="19">
        <f t="shared" ref="C80:M80" si="90">SQRT(C38^2+C59^2)</f>
        <v>8.197579461</v>
      </c>
      <c r="D80" s="19">
        <f t="shared" si="90"/>
        <v>8.637063045</v>
      </c>
      <c r="E80" s="19">
        <f t="shared" si="90"/>
        <v>9.055241965</v>
      </c>
      <c r="F80" s="19">
        <f t="shared" si="90"/>
        <v>9.454943473</v>
      </c>
      <c r="G80" s="19">
        <f t="shared" si="90"/>
        <v>9.838419847</v>
      </c>
      <c r="H80" s="19">
        <f t="shared" si="90"/>
        <v>10.2074999</v>
      </c>
      <c r="I80" s="19">
        <f t="shared" si="90"/>
        <v>10.56369268</v>
      </c>
      <c r="J80" s="19">
        <f t="shared" si="90"/>
        <v>10.90826073</v>
      </c>
      <c r="K80" s="19">
        <f t="shared" si="90"/>
        <v>11.24227295</v>
      </c>
      <c r="L80" s="19">
        <f t="shared" si="90"/>
        <v>11.56664386</v>
      </c>
      <c r="M80" s="19">
        <f t="shared" si="90"/>
        <v>11.88216307</v>
      </c>
      <c r="N80" s="4"/>
      <c r="O80" s="13">
        <v>70.0</v>
      </c>
      <c r="P80" s="20">
        <v>0.8660254</v>
      </c>
      <c r="Q80" s="19">
        <f t="shared" ref="Q80:AA80" si="91">SQRT(C38^2+Q59^2)</f>
        <v>11.26951947</v>
      </c>
      <c r="R80" s="19">
        <f t="shared" si="91"/>
        <v>11.59312805</v>
      </c>
      <c r="S80" s="19">
        <f t="shared" si="91"/>
        <v>11.90794554</v>
      </c>
      <c r="T80" s="19">
        <f t="shared" si="91"/>
        <v>12.2146517</v>
      </c>
      <c r="U80" s="19">
        <f t="shared" si="91"/>
        <v>12.51384294</v>
      </c>
      <c r="V80" s="19">
        <f t="shared" si="91"/>
        <v>12.806046</v>
      </c>
      <c r="W80" s="19">
        <f t="shared" si="91"/>
        <v>13.09172881</v>
      </c>
      <c r="X80" s="19">
        <f t="shared" si="91"/>
        <v>13.37130929</v>
      </c>
      <c r="Y80" s="19">
        <f t="shared" si="91"/>
        <v>13.64516256</v>
      </c>
      <c r="Z80" s="19">
        <f t="shared" si="91"/>
        <v>13.91362678</v>
      </c>
      <c r="AA80" s="19">
        <f t="shared" si="91"/>
        <v>14.17700812</v>
      </c>
      <c r="AB80" s="4"/>
    </row>
    <row r="81">
      <c r="A81" s="13">
        <v>75.0</v>
      </c>
      <c r="B81" s="20">
        <v>0.9659258</v>
      </c>
      <c r="C81" s="19">
        <f t="shared" ref="C81:M81" si="92">SQRT(C39^2+C60^2)</f>
        <v>8.24947083</v>
      </c>
      <c r="D81" s="19">
        <f t="shared" si="92"/>
        <v>8.735317851</v>
      </c>
      <c r="E81" s="19">
        <f t="shared" si="92"/>
        <v>9.195530814</v>
      </c>
      <c r="F81" s="19">
        <f t="shared" si="92"/>
        <v>9.633784092</v>
      </c>
      <c r="G81" s="19">
        <f t="shared" si="92"/>
        <v>10.05295006</v>
      </c>
      <c r="H81" s="19">
        <f t="shared" si="92"/>
        <v>10.45532467</v>
      </c>
      <c r="I81" s="19">
        <f t="shared" si="92"/>
        <v>10.84277745</v>
      </c>
      <c r="J81" s="19">
        <f t="shared" si="92"/>
        <v>11.21685481</v>
      </c>
      <c r="K81" s="19">
        <f t="shared" si="92"/>
        <v>11.57885317</v>
      </c>
      <c r="L81" s="19">
        <f t="shared" si="92"/>
        <v>11.92987216</v>
      </c>
      <c r="M81" s="19">
        <f t="shared" si="92"/>
        <v>12.27085404</v>
      </c>
      <c r="N81" s="4"/>
      <c r="O81" s="13">
        <v>75.0</v>
      </c>
      <c r="P81" s="20">
        <v>0.9659258</v>
      </c>
      <c r="Q81" s="19">
        <f t="shared" ref="Q81:AA81" si="93">SQRT(C39^2+Q60^2)</f>
        <v>11.30732192</v>
      </c>
      <c r="R81" s="19">
        <f t="shared" si="93"/>
        <v>11.66651353</v>
      </c>
      <c r="S81" s="19">
        <f t="shared" si="93"/>
        <v>12.01497178</v>
      </c>
      <c r="T81" s="19">
        <f t="shared" si="93"/>
        <v>12.35360498</v>
      </c>
      <c r="U81" s="19">
        <f t="shared" si="93"/>
        <v>12.68320011</v>
      </c>
      <c r="V81" s="19">
        <f t="shared" si="93"/>
        <v>13.00444439</v>
      </c>
      <c r="W81" s="19">
        <f t="shared" si="93"/>
        <v>13.31794214</v>
      </c>
      <c r="X81" s="19">
        <f t="shared" si="93"/>
        <v>13.62422812</v>
      </c>
      <c r="Y81" s="19">
        <f t="shared" si="93"/>
        <v>13.92377825</v>
      </c>
      <c r="Z81" s="19">
        <f t="shared" si="93"/>
        <v>14.21701832</v>
      </c>
      <c r="AA81" s="19">
        <f t="shared" si="93"/>
        <v>14.50433104</v>
      </c>
      <c r="AB81" s="4"/>
    </row>
    <row r="82">
      <c r="A82" s="13">
        <v>80.0</v>
      </c>
      <c r="B82" s="20">
        <v>0.9848077</v>
      </c>
      <c r="C82" s="19">
        <f t="shared" ref="C82:M82" si="94">SQRT(C40^2+C61^2)</f>
        <v>8.259242042</v>
      </c>
      <c r="D82" s="19">
        <f t="shared" si="94"/>
        <v>8.753764802</v>
      </c>
      <c r="E82" s="19">
        <f t="shared" si="94"/>
        <v>9.221806619</v>
      </c>
      <c r="F82" s="19">
        <f t="shared" si="94"/>
        <v>9.667214512</v>
      </c>
      <c r="G82" s="19">
        <f t="shared" si="94"/>
        <v>10.09298546</v>
      </c>
      <c r="H82" s="19">
        <f t="shared" si="94"/>
        <v>10.50150821</v>
      </c>
      <c r="I82" s="19">
        <f t="shared" si="94"/>
        <v>10.89472321</v>
      </c>
      <c r="J82" s="19">
        <f t="shared" si="94"/>
        <v>11.27423225</v>
      </c>
      <c r="K82" s="19">
        <f t="shared" si="94"/>
        <v>11.64137586</v>
      </c>
      <c r="L82" s="19">
        <f t="shared" si="94"/>
        <v>11.99728932</v>
      </c>
      <c r="M82" s="19">
        <f t="shared" si="94"/>
        <v>12.34294414</v>
      </c>
      <c r="N82" s="4"/>
      <c r="O82" s="13">
        <v>80.0</v>
      </c>
      <c r="P82" s="20">
        <v>0.9848077</v>
      </c>
      <c r="Q82" s="19">
        <f t="shared" ref="Q82:AA82" si="95">SQRT(C40^2+Q61^2)</f>
        <v>11.31445266</v>
      </c>
      <c r="R82" s="19">
        <f t="shared" si="95"/>
        <v>11.68033211</v>
      </c>
      <c r="S82" s="19">
        <f t="shared" si="95"/>
        <v>12.03509357</v>
      </c>
      <c r="T82" s="19">
        <f t="shared" si="95"/>
        <v>12.3796929</v>
      </c>
      <c r="U82" s="19">
        <f t="shared" si="95"/>
        <v>12.71495637</v>
      </c>
      <c r="V82" s="19">
        <f t="shared" si="95"/>
        <v>13.04160399</v>
      </c>
      <c r="W82" s="19">
        <f t="shared" si="95"/>
        <v>13.36026773</v>
      </c>
      <c r="X82" s="19">
        <f t="shared" si="95"/>
        <v>13.67150587</v>
      </c>
      <c r="Y82" s="19">
        <f t="shared" si="95"/>
        <v>13.97581454</v>
      </c>
      <c r="Z82" s="19">
        <f t="shared" si="95"/>
        <v>14.27363692</v>
      </c>
      <c r="AA82" s="19">
        <f t="shared" si="95"/>
        <v>14.56537092</v>
      </c>
      <c r="AB82" s="4"/>
    </row>
    <row r="83">
      <c r="A83" s="13">
        <v>85.0</v>
      </c>
      <c r="B83" s="20">
        <v>0.9961946981</v>
      </c>
      <c r="C83" s="19">
        <f t="shared" ref="C83:M83" si="96">SQRT(C41^2+C62^2)</f>
        <v>8.265129126</v>
      </c>
      <c r="D83" s="19">
        <f t="shared" si="96"/>
        <v>8.764870731</v>
      </c>
      <c r="E83" s="19">
        <f t="shared" si="96"/>
        <v>9.237616489</v>
      </c>
      <c r="F83" s="19">
        <f t="shared" si="96"/>
        <v>9.687319436</v>
      </c>
      <c r="G83" s="19">
        <f t="shared" si="96"/>
        <v>10.1170528</v>
      </c>
      <c r="H83" s="19">
        <f t="shared" si="96"/>
        <v>10.52926193</v>
      </c>
      <c r="I83" s="19">
        <f t="shared" si="96"/>
        <v>10.92593045</v>
      </c>
      <c r="J83" s="19">
        <f t="shared" si="96"/>
        <v>11.30869381</v>
      </c>
      <c r="K83" s="19">
        <f t="shared" si="96"/>
        <v>11.67891926</v>
      </c>
      <c r="L83" s="19">
        <f t="shared" si="96"/>
        <v>12.03776369</v>
      </c>
      <c r="M83" s="19">
        <f t="shared" si="96"/>
        <v>12.38621629</v>
      </c>
      <c r="N83" s="4"/>
      <c r="O83" s="13">
        <v>85.0</v>
      </c>
      <c r="P83" s="20">
        <v>0.9961946981</v>
      </c>
      <c r="Q83" s="19">
        <f t="shared" ref="Q83:AA83" si="97">SQRT(C41^2+Q62^2)</f>
        <v>11.31875079</v>
      </c>
      <c r="R83" s="19">
        <f t="shared" si="97"/>
        <v>11.6886577</v>
      </c>
      <c r="S83" s="19">
        <f t="shared" si="97"/>
        <v>12.04721206</v>
      </c>
      <c r="T83" s="19">
        <f t="shared" si="97"/>
        <v>12.39539906</v>
      </c>
      <c r="U83" s="19">
        <f t="shared" si="97"/>
        <v>12.73406916</v>
      </c>
      <c r="V83" s="19">
        <f t="shared" si="97"/>
        <v>13.06396252</v>
      </c>
      <c r="W83" s="19">
        <f t="shared" si="97"/>
        <v>13.38572808</v>
      </c>
      <c r="X83" s="19">
        <f t="shared" si="97"/>
        <v>13.69993853</v>
      </c>
      <c r="Y83" s="19">
        <f t="shared" si="97"/>
        <v>14.00710231</v>
      </c>
      <c r="Z83" s="19">
        <f t="shared" si="97"/>
        <v>14.30767328</v>
      </c>
      <c r="AA83" s="19">
        <f t="shared" si="97"/>
        <v>14.60205856</v>
      </c>
      <c r="AB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>
      <c r="A85" s="30" t="s">
        <v>11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4"/>
      <c r="O85" s="30" t="s">
        <v>12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4"/>
    </row>
    <row r="86">
      <c r="A86" s="24"/>
      <c r="B86" s="24"/>
      <c r="C86" s="25" t="s">
        <v>1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4"/>
      <c r="O86" s="24"/>
      <c r="P86" s="24"/>
      <c r="Q86" s="25" t="s">
        <v>1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4"/>
    </row>
    <row r="87">
      <c r="A87" s="24"/>
      <c r="B87" s="24"/>
      <c r="C87" s="13">
        <v>1.0</v>
      </c>
      <c r="D87" s="13">
        <v>2.0</v>
      </c>
      <c r="E87" s="13">
        <v>3.0</v>
      </c>
      <c r="F87" s="13">
        <v>4.0</v>
      </c>
      <c r="G87" s="13">
        <v>5.0</v>
      </c>
      <c r="H87" s="13">
        <v>6.0</v>
      </c>
      <c r="I87" s="13">
        <v>7.0</v>
      </c>
      <c r="J87" s="13">
        <v>8.0</v>
      </c>
      <c r="K87" s="13">
        <v>9.0</v>
      </c>
      <c r="L87" s="13">
        <v>10.0</v>
      </c>
      <c r="M87" s="13">
        <v>11.0</v>
      </c>
      <c r="N87" s="4"/>
      <c r="O87" s="24"/>
      <c r="P87" s="24"/>
      <c r="Q87" s="13">
        <v>1.0</v>
      </c>
      <c r="R87" s="13">
        <v>2.0</v>
      </c>
      <c r="S87" s="13">
        <v>3.0</v>
      </c>
      <c r="T87" s="13">
        <v>4.0</v>
      </c>
      <c r="U87" s="13">
        <v>5.0</v>
      </c>
      <c r="V87" s="13">
        <v>6.0</v>
      </c>
      <c r="W87" s="13">
        <v>7.0</v>
      </c>
      <c r="X87" s="13">
        <v>8.0</v>
      </c>
      <c r="Y87" s="13">
        <v>9.0</v>
      </c>
      <c r="Z87" s="13">
        <v>10.0</v>
      </c>
      <c r="AA87" s="13">
        <v>11.0</v>
      </c>
      <c r="AB87" s="4"/>
    </row>
    <row r="88">
      <c r="A88" s="24"/>
      <c r="B88" s="24"/>
      <c r="C88" s="25" t="s">
        <v>2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4"/>
      <c r="O88" s="24"/>
      <c r="P88" s="24"/>
      <c r="Q88" s="25" t="s">
        <v>2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4"/>
    </row>
    <row r="89">
      <c r="A89" s="13" t="s">
        <v>3</v>
      </c>
      <c r="B89" s="16" t="s">
        <v>4</v>
      </c>
      <c r="C89" s="17">
        <v>0.3048</v>
      </c>
      <c r="D89" s="17">
        <v>0.6096</v>
      </c>
      <c r="E89" s="17">
        <v>0.9144000000000001</v>
      </c>
      <c r="F89" s="17">
        <v>1.2192</v>
      </c>
      <c r="G89" s="17">
        <v>1.524</v>
      </c>
      <c r="H89" s="17">
        <v>1.8288000000000002</v>
      </c>
      <c r="I89" s="17">
        <v>2.1336</v>
      </c>
      <c r="J89" s="17">
        <v>2.4384</v>
      </c>
      <c r="K89" s="17">
        <v>2.7432000000000003</v>
      </c>
      <c r="L89" s="17">
        <v>3.048</v>
      </c>
      <c r="M89" s="17">
        <v>3.3528000000000002</v>
      </c>
      <c r="N89" s="4"/>
      <c r="O89" s="13" t="s">
        <v>3</v>
      </c>
      <c r="P89" s="16" t="s">
        <v>4</v>
      </c>
      <c r="Q89" s="17">
        <v>0.3048</v>
      </c>
      <c r="R89" s="17">
        <v>0.6096</v>
      </c>
      <c r="S89" s="17">
        <v>0.9144000000000001</v>
      </c>
      <c r="T89" s="17">
        <v>1.2192</v>
      </c>
      <c r="U89" s="17">
        <v>1.524</v>
      </c>
      <c r="V89" s="17">
        <v>1.8288000000000002</v>
      </c>
      <c r="W89" s="17">
        <v>2.1336</v>
      </c>
      <c r="X89" s="17">
        <v>2.4384</v>
      </c>
      <c r="Y89" s="17">
        <v>2.7432000000000003</v>
      </c>
      <c r="Z89" s="17">
        <v>3.048</v>
      </c>
      <c r="AA89" s="17">
        <v>3.3528000000000002</v>
      </c>
      <c r="AB89" s="4"/>
    </row>
    <row r="90">
      <c r="A90" s="13">
        <v>15.0</v>
      </c>
      <c r="B90" s="18">
        <v>0.258819</v>
      </c>
      <c r="C90" s="19">
        <f t="shared" ref="C90:M90" si="98">80.76*((C69^2)/(2*0.05))</f>
        <v>50081.60093</v>
      </c>
      <c r="D90" s="19">
        <f t="shared" si="98"/>
        <v>51867.30049</v>
      </c>
      <c r="E90" s="19">
        <f t="shared" si="98"/>
        <v>53653.00005</v>
      </c>
      <c r="F90" s="19">
        <f t="shared" si="98"/>
        <v>55438.6996</v>
      </c>
      <c r="G90" s="19">
        <f t="shared" si="98"/>
        <v>57224.39916</v>
      </c>
      <c r="H90" s="19">
        <f t="shared" si="98"/>
        <v>59010.09872</v>
      </c>
      <c r="I90" s="19">
        <f t="shared" si="98"/>
        <v>60795.79827</v>
      </c>
      <c r="J90" s="19">
        <f t="shared" si="98"/>
        <v>62581.49783</v>
      </c>
      <c r="K90" s="19">
        <f t="shared" si="98"/>
        <v>64367.19739</v>
      </c>
      <c r="L90" s="19">
        <f t="shared" si="98"/>
        <v>66152.89694</v>
      </c>
      <c r="M90" s="19">
        <f t="shared" si="98"/>
        <v>67938.5965</v>
      </c>
      <c r="N90" s="4"/>
      <c r="O90" s="13">
        <v>15.0</v>
      </c>
      <c r="P90" s="18">
        <v>0.258819</v>
      </c>
      <c r="Q90" s="19">
        <f t="shared" ref="Q90:AA90" si="99">80.76*((Q69^2)/(2*0.05))</f>
        <v>98377.50231</v>
      </c>
      <c r="R90" s="19">
        <f t="shared" si="99"/>
        <v>100163.2019</v>
      </c>
      <c r="S90" s="19">
        <f t="shared" si="99"/>
        <v>101948.9014</v>
      </c>
      <c r="T90" s="19">
        <f t="shared" si="99"/>
        <v>103734.601</v>
      </c>
      <c r="U90" s="19">
        <f t="shared" si="99"/>
        <v>105520.3005</v>
      </c>
      <c r="V90" s="19">
        <f t="shared" si="99"/>
        <v>107306.0001</v>
      </c>
      <c r="W90" s="19">
        <f t="shared" si="99"/>
        <v>109091.6997</v>
      </c>
      <c r="X90" s="19">
        <f t="shared" si="99"/>
        <v>110877.3992</v>
      </c>
      <c r="Y90" s="19">
        <f t="shared" si="99"/>
        <v>112663.0988</v>
      </c>
      <c r="Z90" s="19">
        <f t="shared" si="99"/>
        <v>114448.7983</v>
      </c>
      <c r="AA90" s="19">
        <f t="shared" si="99"/>
        <v>116234.4979</v>
      </c>
      <c r="AB90" s="4"/>
    </row>
    <row r="91">
      <c r="A91" s="13">
        <v>20.0</v>
      </c>
      <c r="B91" s="18">
        <v>0.34202014</v>
      </c>
      <c r="C91" s="19">
        <f t="shared" ref="C91:M91" si="100">80.76*((C70^2)/(2*0.05))</f>
        <v>50655.64008</v>
      </c>
      <c r="D91" s="19">
        <f t="shared" si="100"/>
        <v>53015.37879</v>
      </c>
      <c r="E91" s="19">
        <f t="shared" si="100"/>
        <v>55375.1175</v>
      </c>
      <c r="F91" s="19">
        <f t="shared" si="100"/>
        <v>57734.8562</v>
      </c>
      <c r="G91" s="19">
        <f t="shared" si="100"/>
        <v>60094.59491</v>
      </c>
      <c r="H91" s="19">
        <f t="shared" si="100"/>
        <v>62454.33362</v>
      </c>
      <c r="I91" s="19">
        <f t="shared" si="100"/>
        <v>64814.07233</v>
      </c>
      <c r="J91" s="19">
        <f t="shared" si="100"/>
        <v>67173.81103</v>
      </c>
      <c r="K91" s="19">
        <f t="shared" si="100"/>
        <v>69533.54974</v>
      </c>
      <c r="L91" s="19">
        <f t="shared" si="100"/>
        <v>71893.28845</v>
      </c>
      <c r="M91" s="19">
        <f t="shared" si="100"/>
        <v>74253.02715</v>
      </c>
      <c r="N91" s="4"/>
      <c r="O91" s="13">
        <v>20.0</v>
      </c>
      <c r="P91" s="18">
        <v>0.34202014</v>
      </c>
      <c r="Q91" s="19">
        <f t="shared" ref="Q91:AA91" si="101">80.76*((Q70^2)/(2*0.05))</f>
        <v>98951.54146</v>
      </c>
      <c r="R91" s="19">
        <f t="shared" si="101"/>
        <v>101311.2802</v>
      </c>
      <c r="S91" s="19">
        <f t="shared" si="101"/>
        <v>103671.0189</v>
      </c>
      <c r="T91" s="19">
        <f t="shared" si="101"/>
        <v>106030.7576</v>
      </c>
      <c r="U91" s="19">
        <f t="shared" si="101"/>
        <v>108390.4963</v>
      </c>
      <c r="V91" s="19">
        <f t="shared" si="101"/>
        <v>110750.235</v>
      </c>
      <c r="W91" s="19">
        <f t="shared" si="101"/>
        <v>113109.9737</v>
      </c>
      <c r="X91" s="19">
        <f t="shared" si="101"/>
        <v>115469.7124</v>
      </c>
      <c r="Y91" s="19">
        <f t="shared" si="101"/>
        <v>117829.4511</v>
      </c>
      <c r="Z91" s="19">
        <f t="shared" si="101"/>
        <v>120189.1898</v>
      </c>
      <c r="AA91" s="19">
        <f t="shared" si="101"/>
        <v>122548.9285</v>
      </c>
      <c r="AB91" s="4"/>
    </row>
    <row r="92">
      <c r="A92" s="13">
        <v>25.0</v>
      </c>
      <c r="B92" s="18">
        <v>0.4226182617</v>
      </c>
      <c r="C92" s="19">
        <f t="shared" ref="C92:M92" si="102">80.76*((C71^2)/(2*0.05))</f>
        <v>51211.71993</v>
      </c>
      <c r="D92" s="19">
        <f t="shared" si="102"/>
        <v>54127.53849</v>
      </c>
      <c r="E92" s="19">
        <f t="shared" si="102"/>
        <v>57043.35704</v>
      </c>
      <c r="F92" s="19">
        <f t="shared" si="102"/>
        <v>59959.1756</v>
      </c>
      <c r="G92" s="19">
        <f t="shared" si="102"/>
        <v>62874.99415</v>
      </c>
      <c r="H92" s="19">
        <f t="shared" si="102"/>
        <v>65790.81271</v>
      </c>
      <c r="I92" s="19">
        <f t="shared" si="102"/>
        <v>68706.63126</v>
      </c>
      <c r="J92" s="19">
        <f t="shared" si="102"/>
        <v>71622.44982</v>
      </c>
      <c r="K92" s="19">
        <f t="shared" si="102"/>
        <v>74538.26837</v>
      </c>
      <c r="L92" s="19">
        <f t="shared" si="102"/>
        <v>77454.08693</v>
      </c>
      <c r="M92" s="19">
        <f t="shared" si="102"/>
        <v>80369.90548</v>
      </c>
      <c r="N92" s="4"/>
      <c r="O92" s="13">
        <v>25.0</v>
      </c>
      <c r="P92" s="18">
        <v>0.4226182617</v>
      </c>
      <c r="Q92" s="19">
        <f t="shared" ref="Q92:AA92" si="103">80.76*((Q71^2)/(2*0.05))</f>
        <v>99507.62131</v>
      </c>
      <c r="R92" s="19">
        <f t="shared" si="103"/>
        <v>102423.4399</v>
      </c>
      <c r="S92" s="19">
        <f t="shared" si="103"/>
        <v>105339.2584</v>
      </c>
      <c r="T92" s="19">
        <f t="shared" si="103"/>
        <v>108255.077</v>
      </c>
      <c r="U92" s="19">
        <f t="shared" si="103"/>
        <v>111170.8955</v>
      </c>
      <c r="V92" s="19">
        <f t="shared" si="103"/>
        <v>114086.7141</v>
      </c>
      <c r="W92" s="19">
        <f t="shared" si="103"/>
        <v>117002.5326</v>
      </c>
      <c r="X92" s="19">
        <f t="shared" si="103"/>
        <v>119918.3512</v>
      </c>
      <c r="Y92" s="19">
        <f t="shared" si="103"/>
        <v>122834.1697</v>
      </c>
      <c r="Z92" s="19">
        <f t="shared" si="103"/>
        <v>125749.9883</v>
      </c>
      <c r="AA92" s="19">
        <f t="shared" si="103"/>
        <v>128665.8069</v>
      </c>
      <c r="AB92" s="4"/>
    </row>
    <row r="93">
      <c r="A93" s="13">
        <v>30.0</v>
      </c>
      <c r="B93" s="20">
        <v>0.5</v>
      </c>
      <c r="C93" s="19">
        <f t="shared" ref="C93:M93" si="104">80.76*((C72^2)/(2*0.05))</f>
        <v>51745.60862</v>
      </c>
      <c r="D93" s="19">
        <f t="shared" si="104"/>
        <v>55195.31586</v>
      </c>
      <c r="E93" s="19">
        <f t="shared" si="104"/>
        <v>58645.0231</v>
      </c>
      <c r="F93" s="19">
        <f t="shared" si="104"/>
        <v>62094.73034</v>
      </c>
      <c r="G93" s="19">
        <f t="shared" si="104"/>
        <v>65544.43758</v>
      </c>
      <c r="H93" s="19">
        <f t="shared" si="104"/>
        <v>68994.14482</v>
      </c>
      <c r="I93" s="19">
        <f t="shared" si="104"/>
        <v>72443.85206</v>
      </c>
      <c r="J93" s="19">
        <f t="shared" si="104"/>
        <v>75893.55931</v>
      </c>
      <c r="K93" s="19">
        <f t="shared" si="104"/>
        <v>79343.26655</v>
      </c>
      <c r="L93" s="19">
        <f t="shared" si="104"/>
        <v>82792.97379</v>
      </c>
      <c r="M93" s="19">
        <f t="shared" si="104"/>
        <v>86242.68103</v>
      </c>
      <c r="N93" s="4"/>
      <c r="O93" s="13">
        <v>30.0</v>
      </c>
      <c r="P93" s="20">
        <v>0.5</v>
      </c>
      <c r="Q93" s="19">
        <f t="shared" ref="Q93:AA93" si="105">80.76*((Q72^2)/(2*0.05))</f>
        <v>100041.51</v>
      </c>
      <c r="R93" s="19">
        <f t="shared" si="105"/>
        <v>103491.2172</v>
      </c>
      <c r="S93" s="19">
        <f t="shared" si="105"/>
        <v>106940.9245</v>
      </c>
      <c r="T93" s="19">
        <f t="shared" si="105"/>
        <v>110390.6317</v>
      </c>
      <c r="U93" s="19">
        <f t="shared" si="105"/>
        <v>113840.339</v>
      </c>
      <c r="V93" s="19">
        <f t="shared" si="105"/>
        <v>117290.0462</v>
      </c>
      <c r="W93" s="19">
        <f t="shared" si="105"/>
        <v>120739.7534</v>
      </c>
      <c r="X93" s="19">
        <f t="shared" si="105"/>
        <v>124189.4607</v>
      </c>
      <c r="Y93" s="19">
        <f t="shared" si="105"/>
        <v>127639.1679</v>
      </c>
      <c r="Z93" s="19">
        <f t="shared" si="105"/>
        <v>131088.8752</v>
      </c>
      <c r="AA93" s="19">
        <f t="shared" si="105"/>
        <v>134538.5824</v>
      </c>
      <c r="AB93" s="4"/>
    </row>
    <row r="94">
      <c r="A94" s="13">
        <v>35.0</v>
      </c>
      <c r="B94" s="20">
        <v>0.5735764364</v>
      </c>
      <c r="C94" s="19">
        <f t="shared" ref="C94:M94" si="106">80.76*((C73^2)/(2*0.05))</f>
        <v>52253.24295</v>
      </c>
      <c r="D94" s="19">
        <f t="shared" si="106"/>
        <v>56210.58452</v>
      </c>
      <c r="E94" s="19">
        <f t="shared" si="106"/>
        <v>60167.92609</v>
      </c>
      <c r="F94" s="19">
        <f t="shared" si="106"/>
        <v>64125.26766</v>
      </c>
      <c r="G94" s="19">
        <f t="shared" si="106"/>
        <v>68082.60924</v>
      </c>
      <c r="H94" s="19">
        <f t="shared" si="106"/>
        <v>72039.95081</v>
      </c>
      <c r="I94" s="19">
        <f t="shared" si="106"/>
        <v>75997.29238</v>
      </c>
      <c r="J94" s="19">
        <f t="shared" si="106"/>
        <v>79954.63395</v>
      </c>
      <c r="K94" s="19">
        <f t="shared" si="106"/>
        <v>83911.97552</v>
      </c>
      <c r="L94" s="19">
        <f t="shared" si="106"/>
        <v>87869.3171</v>
      </c>
      <c r="M94" s="19">
        <f t="shared" si="106"/>
        <v>91826.65867</v>
      </c>
      <c r="N94" s="4"/>
      <c r="O94" s="13">
        <v>35.0</v>
      </c>
      <c r="P94" s="20">
        <v>0.5735764364</v>
      </c>
      <c r="Q94" s="19">
        <f t="shared" ref="Q94:AA94" si="107">80.76*((Q73^2)/(2*0.05))</f>
        <v>100549.1443</v>
      </c>
      <c r="R94" s="19">
        <f t="shared" si="107"/>
        <v>104506.4859</v>
      </c>
      <c r="S94" s="19">
        <f t="shared" si="107"/>
        <v>108463.8275</v>
      </c>
      <c r="T94" s="19">
        <f t="shared" si="107"/>
        <v>112421.169</v>
      </c>
      <c r="U94" s="19">
        <f t="shared" si="107"/>
        <v>116378.5106</v>
      </c>
      <c r="V94" s="19">
        <f t="shared" si="107"/>
        <v>120335.8522</v>
      </c>
      <c r="W94" s="19">
        <f t="shared" si="107"/>
        <v>124293.1938</v>
      </c>
      <c r="X94" s="19">
        <f t="shared" si="107"/>
        <v>128250.5353</v>
      </c>
      <c r="Y94" s="19">
        <f t="shared" si="107"/>
        <v>132207.8769</v>
      </c>
      <c r="Z94" s="19">
        <f t="shared" si="107"/>
        <v>136165.2185</v>
      </c>
      <c r="AA94" s="19">
        <f t="shared" si="107"/>
        <v>140122.56</v>
      </c>
      <c r="AB94" s="4"/>
    </row>
    <row r="95">
      <c r="A95" s="13">
        <v>40.0</v>
      </c>
      <c r="B95" s="20">
        <v>0.642787</v>
      </c>
      <c r="C95" s="19">
        <f t="shared" ref="C95:M95" si="108">80.76*((C74^2)/(2*0.05))</f>
        <v>52730.75531</v>
      </c>
      <c r="D95" s="19">
        <f t="shared" si="108"/>
        <v>57165.60925</v>
      </c>
      <c r="E95" s="19">
        <f t="shared" si="108"/>
        <v>61600.46319</v>
      </c>
      <c r="F95" s="19">
        <f t="shared" si="108"/>
        <v>66035.31712</v>
      </c>
      <c r="G95" s="19">
        <f t="shared" si="108"/>
        <v>70470.17106</v>
      </c>
      <c r="H95" s="19">
        <f t="shared" si="108"/>
        <v>74905.025</v>
      </c>
      <c r="I95" s="19">
        <f t="shared" si="108"/>
        <v>79339.87893</v>
      </c>
      <c r="J95" s="19">
        <f t="shared" si="108"/>
        <v>83774.73287</v>
      </c>
      <c r="K95" s="19">
        <f t="shared" si="108"/>
        <v>88209.58681</v>
      </c>
      <c r="L95" s="19">
        <f t="shared" si="108"/>
        <v>92644.44074</v>
      </c>
      <c r="M95" s="19">
        <f t="shared" si="108"/>
        <v>97079.29468</v>
      </c>
      <c r="N95" s="4"/>
      <c r="O95" s="13">
        <v>40.0</v>
      </c>
      <c r="P95" s="20">
        <v>0.642787</v>
      </c>
      <c r="Q95" s="19">
        <f t="shared" ref="Q95:AA95" si="109">80.76*((Q74^2)/(2*0.05))</f>
        <v>101026.6567</v>
      </c>
      <c r="R95" s="19">
        <f t="shared" si="109"/>
        <v>105461.5106</v>
      </c>
      <c r="S95" s="19">
        <f t="shared" si="109"/>
        <v>109896.3646</v>
      </c>
      <c r="T95" s="19">
        <f t="shared" si="109"/>
        <v>114331.2185</v>
      </c>
      <c r="U95" s="19">
        <f t="shared" si="109"/>
        <v>118766.0724</v>
      </c>
      <c r="V95" s="19">
        <f t="shared" si="109"/>
        <v>123200.9264</v>
      </c>
      <c r="W95" s="19">
        <f t="shared" si="109"/>
        <v>127635.7803</v>
      </c>
      <c r="X95" s="19">
        <f t="shared" si="109"/>
        <v>132070.6342</v>
      </c>
      <c r="Y95" s="19">
        <f t="shared" si="109"/>
        <v>136505.4882</v>
      </c>
      <c r="Z95" s="19">
        <f t="shared" si="109"/>
        <v>140940.3421</v>
      </c>
      <c r="AA95" s="19">
        <f t="shared" si="109"/>
        <v>145375.1961</v>
      </c>
      <c r="AB95" s="4"/>
    </row>
    <row r="96">
      <c r="A96" s="13">
        <v>45.0</v>
      </c>
      <c r="B96" s="20">
        <v>0.7071067</v>
      </c>
      <c r="C96" s="19">
        <f t="shared" ref="C96:M96" si="110">80.76*((C75^2)/(2*0.05))</f>
        <v>53174.52358</v>
      </c>
      <c r="D96" s="19">
        <f t="shared" si="110"/>
        <v>58053.14579</v>
      </c>
      <c r="E96" s="19">
        <f t="shared" si="110"/>
        <v>62931.768</v>
      </c>
      <c r="F96" s="19">
        <f t="shared" si="110"/>
        <v>67810.3902</v>
      </c>
      <c r="G96" s="19">
        <f t="shared" si="110"/>
        <v>72689.01241</v>
      </c>
      <c r="H96" s="19">
        <f t="shared" si="110"/>
        <v>77567.63462</v>
      </c>
      <c r="I96" s="19">
        <f t="shared" si="110"/>
        <v>82446.25682</v>
      </c>
      <c r="J96" s="19">
        <f t="shared" si="110"/>
        <v>87324.87903</v>
      </c>
      <c r="K96" s="19">
        <f t="shared" si="110"/>
        <v>92203.50123</v>
      </c>
      <c r="L96" s="19">
        <f t="shared" si="110"/>
        <v>97082.12344</v>
      </c>
      <c r="M96" s="19">
        <f t="shared" si="110"/>
        <v>101960.7456</v>
      </c>
      <c r="N96" s="4"/>
      <c r="O96" s="13">
        <v>45.0</v>
      </c>
      <c r="P96" s="20">
        <v>0.7071067</v>
      </c>
      <c r="Q96" s="19">
        <f t="shared" ref="Q96:AA96" si="111">80.76*((Q75^2)/(2*0.05))</f>
        <v>101470.425</v>
      </c>
      <c r="R96" s="19">
        <f t="shared" si="111"/>
        <v>106349.0472</v>
      </c>
      <c r="S96" s="19">
        <f t="shared" si="111"/>
        <v>111227.6694</v>
      </c>
      <c r="T96" s="19">
        <f t="shared" si="111"/>
        <v>116106.2916</v>
      </c>
      <c r="U96" s="19">
        <f t="shared" si="111"/>
        <v>120984.9138</v>
      </c>
      <c r="V96" s="19">
        <f t="shared" si="111"/>
        <v>125863.536</v>
      </c>
      <c r="W96" s="19">
        <f t="shared" si="111"/>
        <v>130742.1582</v>
      </c>
      <c r="X96" s="19">
        <f t="shared" si="111"/>
        <v>135620.7804</v>
      </c>
      <c r="Y96" s="19">
        <f t="shared" si="111"/>
        <v>140499.4026</v>
      </c>
      <c r="Z96" s="19">
        <f t="shared" si="111"/>
        <v>145378.0248</v>
      </c>
      <c r="AA96" s="19">
        <f t="shared" si="111"/>
        <v>150256.647</v>
      </c>
      <c r="AB96" s="4"/>
    </row>
    <row r="97">
      <c r="A97" s="13">
        <v>50.0</v>
      </c>
      <c r="B97" s="20">
        <v>0.76604444</v>
      </c>
      <c r="C97" s="19">
        <f t="shared" ref="C97:M97" si="112">80.76*((C76^2)/(2*0.05))</f>
        <v>53581.15948</v>
      </c>
      <c r="D97" s="19">
        <f t="shared" si="112"/>
        <v>58866.41758</v>
      </c>
      <c r="E97" s="19">
        <f t="shared" si="112"/>
        <v>64151.67569</v>
      </c>
      <c r="F97" s="19">
        <f t="shared" si="112"/>
        <v>69436.93379</v>
      </c>
      <c r="G97" s="19">
        <f t="shared" si="112"/>
        <v>74722.19189</v>
      </c>
      <c r="H97" s="19">
        <f t="shared" si="112"/>
        <v>80007.45</v>
      </c>
      <c r="I97" s="19">
        <f t="shared" si="112"/>
        <v>85292.7081</v>
      </c>
      <c r="J97" s="19">
        <f t="shared" si="112"/>
        <v>90577.9662</v>
      </c>
      <c r="K97" s="19">
        <f t="shared" si="112"/>
        <v>95863.22431</v>
      </c>
      <c r="L97" s="19">
        <f t="shared" si="112"/>
        <v>101148.4824</v>
      </c>
      <c r="M97" s="19">
        <f t="shared" si="112"/>
        <v>106433.7405</v>
      </c>
      <c r="N97" s="4"/>
      <c r="O97" s="13">
        <v>50.0</v>
      </c>
      <c r="P97" s="20">
        <v>0.76604444</v>
      </c>
      <c r="Q97" s="19">
        <f t="shared" ref="Q97:AA97" si="113">80.76*((Q76^2)/(2*0.05))</f>
        <v>101877.0609</v>
      </c>
      <c r="R97" s="19">
        <f t="shared" si="113"/>
        <v>107162.319</v>
      </c>
      <c r="S97" s="19">
        <f t="shared" si="113"/>
        <v>112447.5771</v>
      </c>
      <c r="T97" s="19">
        <f t="shared" si="113"/>
        <v>117732.8352</v>
      </c>
      <c r="U97" s="19">
        <f t="shared" si="113"/>
        <v>123018.0933</v>
      </c>
      <c r="V97" s="19">
        <f t="shared" si="113"/>
        <v>128303.3514</v>
      </c>
      <c r="W97" s="19">
        <f t="shared" si="113"/>
        <v>133588.6095</v>
      </c>
      <c r="X97" s="19">
        <f t="shared" si="113"/>
        <v>138873.8676</v>
      </c>
      <c r="Y97" s="19">
        <f t="shared" si="113"/>
        <v>144159.1257</v>
      </c>
      <c r="Z97" s="19">
        <f t="shared" si="113"/>
        <v>149444.3838</v>
      </c>
      <c r="AA97" s="19">
        <f t="shared" si="113"/>
        <v>154729.6419</v>
      </c>
      <c r="AB97" s="4"/>
    </row>
    <row r="98">
      <c r="A98" s="13">
        <v>55.0</v>
      </c>
      <c r="B98" s="20">
        <v>0.819152</v>
      </c>
      <c r="C98" s="19">
        <f t="shared" ref="C98:M98" si="114">80.76*((C77^2)/(2*0.05))</f>
        <v>53947.57055</v>
      </c>
      <c r="D98" s="19">
        <f t="shared" si="114"/>
        <v>59599.23972</v>
      </c>
      <c r="E98" s="19">
        <f t="shared" si="114"/>
        <v>65250.90889</v>
      </c>
      <c r="F98" s="19">
        <f t="shared" si="114"/>
        <v>70902.57806</v>
      </c>
      <c r="G98" s="19">
        <f t="shared" si="114"/>
        <v>76554.24724</v>
      </c>
      <c r="H98" s="19">
        <f t="shared" si="114"/>
        <v>82205.91641</v>
      </c>
      <c r="I98" s="19">
        <f t="shared" si="114"/>
        <v>87857.58558</v>
      </c>
      <c r="J98" s="19">
        <f t="shared" si="114"/>
        <v>93509.25475</v>
      </c>
      <c r="K98" s="19">
        <f t="shared" si="114"/>
        <v>99160.92392</v>
      </c>
      <c r="L98" s="19">
        <f t="shared" si="114"/>
        <v>104812.5931</v>
      </c>
      <c r="M98" s="19">
        <f t="shared" si="114"/>
        <v>110464.2623</v>
      </c>
      <c r="N98" s="4"/>
      <c r="O98" s="13">
        <v>55.0</v>
      </c>
      <c r="P98" s="20">
        <v>0.819152</v>
      </c>
      <c r="Q98" s="19">
        <f t="shared" ref="Q98:AA98" si="115">80.76*((Q77^2)/(2*0.05))</f>
        <v>102243.4719</v>
      </c>
      <c r="R98" s="19">
        <f t="shared" si="115"/>
        <v>107895.1411</v>
      </c>
      <c r="S98" s="19">
        <f t="shared" si="115"/>
        <v>113546.8103</v>
      </c>
      <c r="T98" s="19">
        <f t="shared" si="115"/>
        <v>119198.4794</v>
      </c>
      <c r="U98" s="19">
        <f t="shared" si="115"/>
        <v>124850.1486</v>
      </c>
      <c r="V98" s="19">
        <f t="shared" si="115"/>
        <v>130501.8178</v>
      </c>
      <c r="W98" s="19">
        <f t="shared" si="115"/>
        <v>136153.487</v>
      </c>
      <c r="X98" s="19">
        <f t="shared" si="115"/>
        <v>141805.1561</v>
      </c>
      <c r="Y98" s="19">
        <f t="shared" si="115"/>
        <v>147456.8253</v>
      </c>
      <c r="Z98" s="19">
        <f t="shared" si="115"/>
        <v>153108.4945</v>
      </c>
      <c r="AA98" s="19">
        <f t="shared" si="115"/>
        <v>158760.1636</v>
      </c>
      <c r="AB98" s="4"/>
    </row>
    <row r="99">
      <c r="A99" s="13">
        <v>60.0</v>
      </c>
      <c r="B99" s="20">
        <v>0.8660254</v>
      </c>
      <c r="C99" s="19">
        <f t="shared" ref="C99:M99" si="116">80.76*((C78^2)/(2*0.05))</f>
        <v>54270.96956</v>
      </c>
      <c r="D99" s="19">
        <f t="shared" si="116"/>
        <v>60246.03775</v>
      </c>
      <c r="E99" s="19">
        <f t="shared" si="116"/>
        <v>66221.10594</v>
      </c>
      <c r="F99" s="19">
        <f t="shared" si="116"/>
        <v>72196.17412</v>
      </c>
      <c r="G99" s="19">
        <f t="shared" si="116"/>
        <v>78171.24231</v>
      </c>
      <c r="H99" s="19">
        <f t="shared" si="116"/>
        <v>84146.3105</v>
      </c>
      <c r="I99" s="19">
        <f t="shared" si="116"/>
        <v>90121.37868</v>
      </c>
      <c r="J99" s="19">
        <f t="shared" si="116"/>
        <v>96096.44687</v>
      </c>
      <c r="K99" s="19">
        <f t="shared" si="116"/>
        <v>102071.5151</v>
      </c>
      <c r="L99" s="19">
        <f t="shared" si="116"/>
        <v>108046.5832</v>
      </c>
      <c r="M99" s="19">
        <f t="shared" si="116"/>
        <v>114021.6514</v>
      </c>
      <c r="N99" s="4"/>
      <c r="O99" s="13">
        <v>60.0</v>
      </c>
      <c r="P99" s="20">
        <v>0.8660254</v>
      </c>
      <c r="Q99" s="19">
        <f t="shared" ref="Q99:AA99" si="117">80.76*((Q78^2)/(2*0.05))</f>
        <v>102566.8709</v>
      </c>
      <c r="R99" s="19">
        <f t="shared" si="117"/>
        <v>108541.9391</v>
      </c>
      <c r="S99" s="19">
        <f t="shared" si="117"/>
        <v>114517.0073</v>
      </c>
      <c r="T99" s="19">
        <f t="shared" si="117"/>
        <v>120492.0755</v>
      </c>
      <c r="U99" s="19">
        <f t="shared" si="117"/>
        <v>126467.1437</v>
      </c>
      <c r="V99" s="19">
        <f t="shared" si="117"/>
        <v>132442.2119</v>
      </c>
      <c r="W99" s="19">
        <f t="shared" si="117"/>
        <v>138417.2801</v>
      </c>
      <c r="X99" s="19">
        <f t="shared" si="117"/>
        <v>144392.3482</v>
      </c>
      <c r="Y99" s="19">
        <f t="shared" si="117"/>
        <v>150367.4164</v>
      </c>
      <c r="Z99" s="19">
        <f t="shared" si="117"/>
        <v>156342.4846</v>
      </c>
      <c r="AA99" s="19">
        <f t="shared" si="117"/>
        <v>162317.5528</v>
      </c>
      <c r="AB99" s="4"/>
    </row>
    <row r="100">
      <c r="A100" s="13">
        <v>65.0</v>
      </c>
      <c r="B100" s="20">
        <v>0.9063077</v>
      </c>
      <c r="C100" s="19">
        <f t="shared" ref="C100:M100" si="118">80.76*((C79^2)/(2*0.05))</f>
        <v>54548.89385</v>
      </c>
      <c r="D100" s="19">
        <f t="shared" si="118"/>
        <v>60801.88632</v>
      </c>
      <c r="E100" s="19">
        <f t="shared" si="118"/>
        <v>67054.87879</v>
      </c>
      <c r="F100" s="19">
        <f t="shared" si="118"/>
        <v>73307.87126</v>
      </c>
      <c r="G100" s="19">
        <f t="shared" si="118"/>
        <v>79560.86373</v>
      </c>
      <c r="H100" s="19">
        <f t="shared" si="118"/>
        <v>85813.8562</v>
      </c>
      <c r="I100" s="19">
        <f t="shared" si="118"/>
        <v>92066.84867</v>
      </c>
      <c r="J100" s="19">
        <f t="shared" si="118"/>
        <v>98319.84114</v>
      </c>
      <c r="K100" s="19">
        <f t="shared" si="118"/>
        <v>104572.8336</v>
      </c>
      <c r="L100" s="19">
        <f t="shared" si="118"/>
        <v>110825.8261</v>
      </c>
      <c r="M100" s="19">
        <f t="shared" si="118"/>
        <v>117078.8186</v>
      </c>
      <c r="N100" s="4"/>
      <c r="O100" s="13">
        <v>65.0</v>
      </c>
      <c r="P100" s="20">
        <v>0.9063077</v>
      </c>
      <c r="Q100" s="19">
        <f t="shared" ref="Q100:AA100" si="119">80.76*((Q79^2)/(2*0.05))</f>
        <v>102844.7952</v>
      </c>
      <c r="R100" s="19">
        <f t="shared" si="119"/>
        <v>109097.7877</v>
      </c>
      <c r="S100" s="19">
        <f t="shared" si="119"/>
        <v>115350.7802</v>
      </c>
      <c r="T100" s="19">
        <f t="shared" si="119"/>
        <v>121603.7726</v>
      </c>
      <c r="U100" s="19">
        <f t="shared" si="119"/>
        <v>127856.7651</v>
      </c>
      <c r="V100" s="19">
        <f t="shared" si="119"/>
        <v>134109.7576</v>
      </c>
      <c r="W100" s="19">
        <f t="shared" si="119"/>
        <v>140362.75</v>
      </c>
      <c r="X100" s="19">
        <f t="shared" si="119"/>
        <v>146615.7425</v>
      </c>
      <c r="Y100" s="19">
        <f t="shared" si="119"/>
        <v>152868.735</v>
      </c>
      <c r="Z100" s="19">
        <f t="shared" si="119"/>
        <v>159121.7275</v>
      </c>
      <c r="AA100" s="19">
        <f t="shared" si="119"/>
        <v>165374.7199</v>
      </c>
      <c r="AB100" s="4"/>
    </row>
    <row r="101">
      <c r="A101" s="13">
        <v>70.0</v>
      </c>
      <c r="B101" s="20">
        <v>0.8660254</v>
      </c>
      <c r="C101" s="19">
        <f t="shared" ref="C101:M101" si="120">80.76*((C80^2)/(2*0.05))</f>
        <v>54270.96956</v>
      </c>
      <c r="D101" s="19">
        <f t="shared" si="120"/>
        <v>60246.03775</v>
      </c>
      <c r="E101" s="19">
        <f t="shared" si="120"/>
        <v>66221.10594</v>
      </c>
      <c r="F101" s="19">
        <f t="shared" si="120"/>
        <v>72196.17412</v>
      </c>
      <c r="G101" s="19">
        <f t="shared" si="120"/>
        <v>78171.24231</v>
      </c>
      <c r="H101" s="19">
        <f t="shared" si="120"/>
        <v>84146.3105</v>
      </c>
      <c r="I101" s="19">
        <f t="shared" si="120"/>
        <v>90121.37868</v>
      </c>
      <c r="J101" s="19">
        <f t="shared" si="120"/>
        <v>96096.44687</v>
      </c>
      <c r="K101" s="19">
        <f t="shared" si="120"/>
        <v>102071.5151</v>
      </c>
      <c r="L101" s="19">
        <f t="shared" si="120"/>
        <v>108046.5832</v>
      </c>
      <c r="M101" s="19">
        <f t="shared" si="120"/>
        <v>114021.6514</v>
      </c>
      <c r="N101" s="4"/>
      <c r="O101" s="13">
        <v>70.0</v>
      </c>
      <c r="P101" s="20">
        <v>0.8660254</v>
      </c>
      <c r="Q101" s="19">
        <f t="shared" ref="Q101:AA101" si="121">80.76*((Q80^2)/(2*0.05))</f>
        <v>102566.8709</v>
      </c>
      <c r="R101" s="19">
        <f t="shared" si="121"/>
        <v>108541.9391</v>
      </c>
      <c r="S101" s="19">
        <f t="shared" si="121"/>
        <v>114517.0073</v>
      </c>
      <c r="T101" s="19">
        <f t="shared" si="121"/>
        <v>120492.0755</v>
      </c>
      <c r="U101" s="19">
        <f t="shared" si="121"/>
        <v>126467.1437</v>
      </c>
      <c r="V101" s="19">
        <f t="shared" si="121"/>
        <v>132442.2119</v>
      </c>
      <c r="W101" s="19">
        <f t="shared" si="121"/>
        <v>138417.2801</v>
      </c>
      <c r="X101" s="19">
        <f t="shared" si="121"/>
        <v>144392.3482</v>
      </c>
      <c r="Y101" s="19">
        <f t="shared" si="121"/>
        <v>150367.4164</v>
      </c>
      <c r="Z101" s="19">
        <f t="shared" si="121"/>
        <v>156342.4846</v>
      </c>
      <c r="AA101" s="19">
        <f t="shared" si="121"/>
        <v>162317.5528</v>
      </c>
      <c r="AB101" s="4"/>
    </row>
    <row r="102">
      <c r="A102" s="13">
        <v>75.0</v>
      </c>
      <c r="B102" s="20">
        <v>0.9659258</v>
      </c>
      <c r="C102" s="19">
        <f t="shared" ref="C102:M102" si="122">80.76*((C81^2)/(2*0.05))</f>
        <v>54960.22383</v>
      </c>
      <c r="D102" s="19">
        <f t="shared" si="122"/>
        <v>61624.54628</v>
      </c>
      <c r="E102" s="19">
        <f t="shared" si="122"/>
        <v>68288.86874</v>
      </c>
      <c r="F102" s="19">
        <f t="shared" si="122"/>
        <v>74953.19119</v>
      </c>
      <c r="G102" s="19">
        <f t="shared" si="122"/>
        <v>81617.51364</v>
      </c>
      <c r="H102" s="19">
        <f t="shared" si="122"/>
        <v>88281.8361</v>
      </c>
      <c r="I102" s="19">
        <f t="shared" si="122"/>
        <v>94946.15855</v>
      </c>
      <c r="J102" s="19">
        <f t="shared" si="122"/>
        <v>101610.481</v>
      </c>
      <c r="K102" s="19">
        <f t="shared" si="122"/>
        <v>108274.8035</v>
      </c>
      <c r="L102" s="19">
        <f t="shared" si="122"/>
        <v>114939.1259</v>
      </c>
      <c r="M102" s="19">
        <f t="shared" si="122"/>
        <v>121603.4484</v>
      </c>
      <c r="N102" s="4"/>
      <c r="O102" s="13">
        <v>75.0</v>
      </c>
      <c r="P102" s="20">
        <v>0.9659258</v>
      </c>
      <c r="Q102" s="19">
        <f t="shared" ref="Q102:AA102" si="123">80.76*((Q81^2)/(2*0.05))</f>
        <v>103256.1252</v>
      </c>
      <c r="R102" s="19">
        <f t="shared" si="123"/>
        <v>109920.4477</v>
      </c>
      <c r="S102" s="19">
        <f t="shared" si="123"/>
        <v>116584.7701</v>
      </c>
      <c r="T102" s="19">
        <f t="shared" si="123"/>
        <v>123249.0926</v>
      </c>
      <c r="U102" s="19">
        <f t="shared" si="123"/>
        <v>129913.415</v>
      </c>
      <c r="V102" s="19">
        <f t="shared" si="123"/>
        <v>136577.7375</v>
      </c>
      <c r="W102" s="19">
        <f t="shared" si="123"/>
        <v>143242.0599</v>
      </c>
      <c r="X102" s="19">
        <f t="shared" si="123"/>
        <v>149906.3824</v>
      </c>
      <c r="Y102" s="19">
        <f t="shared" si="123"/>
        <v>156570.7048</v>
      </c>
      <c r="Z102" s="19">
        <f t="shared" si="123"/>
        <v>163235.0273</v>
      </c>
      <c r="AA102" s="19">
        <f t="shared" si="123"/>
        <v>169899.3497</v>
      </c>
      <c r="AB102" s="4"/>
    </row>
    <row r="103">
      <c r="A103" s="13">
        <v>80.0</v>
      </c>
      <c r="B103" s="20">
        <v>0.9848077</v>
      </c>
      <c r="C103" s="19">
        <f t="shared" ref="C103:M103" si="124">80.76*((C82^2)/(2*0.05))</f>
        <v>55090.49788</v>
      </c>
      <c r="D103" s="19">
        <f t="shared" si="124"/>
        <v>61885.09439</v>
      </c>
      <c r="E103" s="19">
        <f t="shared" si="124"/>
        <v>68679.6909</v>
      </c>
      <c r="F103" s="19">
        <f t="shared" si="124"/>
        <v>75474.28741</v>
      </c>
      <c r="G103" s="19">
        <f t="shared" si="124"/>
        <v>82268.88391</v>
      </c>
      <c r="H103" s="19">
        <f t="shared" si="124"/>
        <v>89063.48042</v>
      </c>
      <c r="I103" s="19">
        <f t="shared" si="124"/>
        <v>95858.07693</v>
      </c>
      <c r="J103" s="19">
        <f t="shared" si="124"/>
        <v>102652.6734</v>
      </c>
      <c r="K103" s="19">
        <f t="shared" si="124"/>
        <v>109447.2699</v>
      </c>
      <c r="L103" s="19">
        <f t="shared" si="124"/>
        <v>116241.8665</v>
      </c>
      <c r="M103" s="19">
        <f t="shared" si="124"/>
        <v>123036.463</v>
      </c>
      <c r="N103" s="4"/>
      <c r="O103" s="13">
        <v>80.0</v>
      </c>
      <c r="P103" s="20">
        <v>0.9848077</v>
      </c>
      <c r="Q103" s="19">
        <f t="shared" ref="Q103:AA103" si="125">80.76*((Q82^2)/(2*0.05))</f>
        <v>103386.3993</v>
      </c>
      <c r="R103" s="19">
        <f t="shared" si="125"/>
        <v>110180.9958</v>
      </c>
      <c r="S103" s="19">
        <f t="shared" si="125"/>
        <v>116975.5923</v>
      </c>
      <c r="T103" s="19">
        <f t="shared" si="125"/>
        <v>123770.1888</v>
      </c>
      <c r="U103" s="19">
        <f t="shared" si="125"/>
        <v>130564.7853</v>
      </c>
      <c r="V103" s="19">
        <f t="shared" si="125"/>
        <v>137359.3818</v>
      </c>
      <c r="W103" s="19">
        <f t="shared" si="125"/>
        <v>144153.9783</v>
      </c>
      <c r="X103" s="19">
        <f t="shared" si="125"/>
        <v>150948.5748</v>
      </c>
      <c r="Y103" s="19">
        <f t="shared" si="125"/>
        <v>157743.1713</v>
      </c>
      <c r="Z103" s="19">
        <f t="shared" si="125"/>
        <v>164537.7678</v>
      </c>
      <c r="AA103" s="19">
        <f t="shared" si="125"/>
        <v>171332.3643</v>
      </c>
      <c r="AB103" s="4"/>
    </row>
    <row r="104">
      <c r="A104" s="13">
        <v>85.0</v>
      </c>
      <c r="B104" s="20">
        <v>0.9961946981</v>
      </c>
      <c r="C104" s="19">
        <f t="shared" ref="C104:M104" si="126">80.76*((C83^2)/(2*0.05))</f>
        <v>55169.0615</v>
      </c>
      <c r="D104" s="19">
        <f t="shared" si="126"/>
        <v>62042.22163</v>
      </c>
      <c r="E104" s="19">
        <f t="shared" si="126"/>
        <v>68915.38176</v>
      </c>
      <c r="F104" s="19">
        <f t="shared" si="126"/>
        <v>75788.54188</v>
      </c>
      <c r="G104" s="19">
        <f t="shared" si="126"/>
        <v>82661.70201</v>
      </c>
      <c r="H104" s="19">
        <f t="shared" si="126"/>
        <v>89534.86214</v>
      </c>
      <c r="I104" s="19">
        <f t="shared" si="126"/>
        <v>96408.02227</v>
      </c>
      <c r="J104" s="19">
        <f t="shared" si="126"/>
        <v>103281.1824</v>
      </c>
      <c r="K104" s="19">
        <f t="shared" si="126"/>
        <v>110154.3425</v>
      </c>
      <c r="L104" s="19">
        <f t="shared" si="126"/>
        <v>117027.5026</v>
      </c>
      <c r="M104" s="19">
        <f t="shared" si="126"/>
        <v>123900.6628</v>
      </c>
      <c r="N104" s="4"/>
      <c r="O104" s="13">
        <v>85.0</v>
      </c>
      <c r="P104" s="20">
        <v>0.9961946981</v>
      </c>
      <c r="Q104" s="19">
        <f t="shared" ref="Q104:AA104" si="127">80.76*((Q83^2)/(2*0.05))</f>
        <v>103464.9629</v>
      </c>
      <c r="R104" s="19">
        <f t="shared" si="127"/>
        <v>110338.123</v>
      </c>
      <c r="S104" s="19">
        <f t="shared" si="127"/>
        <v>117211.2831</v>
      </c>
      <c r="T104" s="19">
        <f t="shared" si="127"/>
        <v>124084.4433</v>
      </c>
      <c r="U104" s="19">
        <f t="shared" si="127"/>
        <v>130957.6034</v>
      </c>
      <c r="V104" s="19">
        <f t="shared" si="127"/>
        <v>137830.7635</v>
      </c>
      <c r="W104" s="19">
        <f t="shared" si="127"/>
        <v>144703.9236</v>
      </c>
      <c r="X104" s="19">
        <f t="shared" si="127"/>
        <v>151577.0838</v>
      </c>
      <c r="Y104" s="19">
        <f t="shared" si="127"/>
        <v>158450.2439</v>
      </c>
      <c r="Z104" s="19">
        <f t="shared" si="127"/>
        <v>165323.404</v>
      </c>
      <c r="AA104" s="19">
        <f t="shared" si="127"/>
        <v>172196.5642</v>
      </c>
      <c r="AB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>
      <c r="A106" s="31" t="s">
        <v>13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4"/>
      <c r="O106" s="31" t="s">
        <v>14</v>
      </c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4"/>
    </row>
    <row r="107">
      <c r="A107" s="24"/>
      <c r="B107" s="24"/>
      <c r="C107" s="25" t="s">
        <v>1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4"/>
      <c r="O107" s="24"/>
      <c r="P107" s="24"/>
      <c r="Q107" s="25" t="s">
        <v>1</v>
      </c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4"/>
    </row>
    <row r="108">
      <c r="A108" s="24"/>
      <c r="B108" s="24"/>
      <c r="C108" s="13">
        <v>1.0</v>
      </c>
      <c r="D108" s="13">
        <v>2.0</v>
      </c>
      <c r="E108" s="13">
        <v>3.0</v>
      </c>
      <c r="F108" s="13">
        <v>4.0</v>
      </c>
      <c r="G108" s="13">
        <v>5.0</v>
      </c>
      <c r="H108" s="13">
        <v>6.0</v>
      </c>
      <c r="I108" s="13">
        <v>7.0</v>
      </c>
      <c r="J108" s="13">
        <v>8.0</v>
      </c>
      <c r="K108" s="13">
        <v>9.0</v>
      </c>
      <c r="L108" s="13">
        <v>10.0</v>
      </c>
      <c r="M108" s="13">
        <v>11.0</v>
      </c>
      <c r="N108" s="4"/>
      <c r="O108" s="24"/>
      <c r="P108" s="24"/>
      <c r="Q108" s="13">
        <v>1.0</v>
      </c>
      <c r="R108" s="13">
        <v>2.0</v>
      </c>
      <c r="S108" s="13">
        <v>3.0</v>
      </c>
      <c r="T108" s="13">
        <v>4.0</v>
      </c>
      <c r="U108" s="13">
        <v>5.0</v>
      </c>
      <c r="V108" s="13">
        <v>6.0</v>
      </c>
      <c r="W108" s="13">
        <v>7.0</v>
      </c>
      <c r="X108" s="13">
        <v>8.0</v>
      </c>
      <c r="Y108" s="13">
        <v>9.0</v>
      </c>
      <c r="Z108" s="13">
        <v>10.0</v>
      </c>
      <c r="AA108" s="13">
        <v>11.0</v>
      </c>
      <c r="AB108" s="4"/>
    </row>
    <row r="109">
      <c r="A109" s="24"/>
      <c r="B109" s="24"/>
      <c r="C109" s="25" t="s">
        <v>2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4"/>
      <c r="O109" s="24"/>
      <c r="P109" s="24"/>
      <c r="Q109" s="25" t="s">
        <v>2</v>
      </c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4"/>
    </row>
    <row r="110">
      <c r="A110" s="13" t="s">
        <v>3</v>
      </c>
      <c r="B110" s="16" t="s">
        <v>4</v>
      </c>
      <c r="C110" s="17">
        <v>0.3048</v>
      </c>
      <c r="D110" s="17">
        <v>0.6096</v>
      </c>
      <c r="E110" s="17">
        <v>0.9144000000000001</v>
      </c>
      <c r="F110" s="17">
        <v>1.2192</v>
      </c>
      <c r="G110" s="17">
        <v>1.524</v>
      </c>
      <c r="H110" s="17">
        <v>1.8288000000000002</v>
      </c>
      <c r="I110" s="17">
        <v>2.1336</v>
      </c>
      <c r="J110" s="17">
        <v>2.4384</v>
      </c>
      <c r="K110" s="17">
        <v>2.7432000000000003</v>
      </c>
      <c r="L110" s="17">
        <v>3.048</v>
      </c>
      <c r="M110" s="17">
        <v>3.3528000000000002</v>
      </c>
      <c r="N110" s="4"/>
      <c r="O110" s="13" t="s">
        <v>3</v>
      </c>
      <c r="P110" s="16" t="s">
        <v>4</v>
      </c>
      <c r="Q110" s="17">
        <v>0.3048</v>
      </c>
      <c r="R110" s="17">
        <v>0.6096</v>
      </c>
      <c r="S110" s="17">
        <v>0.9144000000000001</v>
      </c>
      <c r="T110" s="17">
        <v>1.2192</v>
      </c>
      <c r="U110" s="17">
        <v>1.524</v>
      </c>
      <c r="V110" s="17">
        <v>1.8288000000000002</v>
      </c>
      <c r="W110" s="17">
        <v>2.1336</v>
      </c>
      <c r="X110" s="17">
        <v>2.4384</v>
      </c>
      <c r="Y110" s="17">
        <v>2.7432000000000003</v>
      </c>
      <c r="Z110" s="17">
        <v>3.048</v>
      </c>
      <c r="AA110" s="17">
        <v>3.3528000000000002</v>
      </c>
      <c r="AB110" s="4"/>
    </row>
    <row r="111">
      <c r="A111" s="13">
        <v>15.0</v>
      </c>
      <c r="B111" s="18">
        <v>0.258819</v>
      </c>
      <c r="C111" s="19">
        <f t="shared" ref="C111:M111" si="128">C90+(9.81*80.7*-0.05)</f>
        <v>50042.01758</v>
      </c>
      <c r="D111" s="19">
        <f t="shared" si="128"/>
        <v>51827.71714</v>
      </c>
      <c r="E111" s="19">
        <f t="shared" si="128"/>
        <v>53613.4167</v>
      </c>
      <c r="F111" s="19">
        <f t="shared" si="128"/>
        <v>55399.11625</v>
      </c>
      <c r="G111" s="19">
        <f t="shared" si="128"/>
        <v>57184.81581</v>
      </c>
      <c r="H111" s="19">
        <f t="shared" si="128"/>
        <v>58970.51537</v>
      </c>
      <c r="I111" s="19">
        <f t="shared" si="128"/>
        <v>60756.21492</v>
      </c>
      <c r="J111" s="19">
        <f t="shared" si="128"/>
        <v>62541.91448</v>
      </c>
      <c r="K111" s="19">
        <f t="shared" si="128"/>
        <v>64327.61404</v>
      </c>
      <c r="L111" s="19">
        <f t="shared" si="128"/>
        <v>66113.31359</v>
      </c>
      <c r="M111" s="19">
        <f t="shared" si="128"/>
        <v>67899.01315</v>
      </c>
      <c r="N111" s="4"/>
      <c r="O111" s="13">
        <v>15.0</v>
      </c>
      <c r="P111" s="18">
        <v>0.258819</v>
      </c>
      <c r="Q111" s="19">
        <f t="shared" ref="Q111:AA111" si="129">Q90+(9.81*80.7*-0.05)</f>
        <v>98337.91896</v>
      </c>
      <c r="R111" s="19">
        <f t="shared" si="129"/>
        <v>100123.6185</v>
      </c>
      <c r="S111" s="19">
        <f t="shared" si="129"/>
        <v>101909.3181</v>
      </c>
      <c r="T111" s="19">
        <f t="shared" si="129"/>
        <v>103695.0176</v>
      </c>
      <c r="U111" s="19">
        <f t="shared" si="129"/>
        <v>105480.7172</v>
      </c>
      <c r="V111" s="19">
        <f t="shared" si="129"/>
        <v>107266.4167</v>
      </c>
      <c r="W111" s="19">
        <f t="shared" si="129"/>
        <v>109052.1163</v>
      </c>
      <c r="X111" s="19">
        <f t="shared" si="129"/>
        <v>110837.8159</v>
      </c>
      <c r="Y111" s="19">
        <f t="shared" si="129"/>
        <v>112623.5154</v>
      </c>
      <c r="Z111" s="19">
        <f t="shared" si="129"/>
        <v>114409.215</v>
      </c>
      <c r="AA111" s="19">
        <f t="shared" si="129"/>
        <v>116194.9145</v>
      </c>
      <c r="AB111" s="4"/>
    </row>
    <row r="112">
      <c r="A112" s="13">
        <v>20.0</v>
      </c>
      <c r="B112" s="18">
        <v>0.34202014</v>
      </c>
      <c r="C112" s="19">
        <f t="shared" ref="C112:M112" si="130">C91+(9.81*80.7*-0.05)</f>
        <v>50616.05673</v>
      </c>
      <c r="D112" s="19">
        <f t="shared" si="130"/>
        <v>52975.79544</v>
      </c>
      <c r="E112" s="19">
        <f t="shared" si="130"/>
        <v>55335.53415</v>
      </c>
      <c r="F112" s="19">
        <f t="shared" si="130"/>
        <v>57695.27285</v>
      </c>
      <c r="G112" s="19">
        <f t="shared" si="130"/>
        <v>60055.01156</v>
      </c>
      <c r="H112" s="19">
        <f t="shared" si="130"/>
        <v>62414.75027</v>
      </c>
      <c r="I112" s="19">
        <f t="shared" si="130"/>
        <v>64774.48898</v>
      </c>
      <c r="J112" s="19">
        <f t="shared" si="130"/>
        <v>67134.22768</v>
      </c>
      <c r="K112" s="19">
        <f t="shared" si="130"/>
        <v>69493.96639</v>
      </c>
      <c r="L112" s="19">
        <f t="shared" si="130"/>
        <v>71853.7051</v>
      </c>
      <c r="M112" s="19">
        <f t="shared" si="130"/>
        <v>74213.4438</v>
      </c>
      <c r="N112" s="4"/>
      <c r="O112" s="13">
        <v>20.0</v>
      </c>
      <c r="P112" s="18">
        <v>0.34202014</v>
      </c>
      <c r="Q112" s="19">
        <f t="shared" ref="Q112:AA112" si="131">Q91+(9.81*80.7*-0.05)</f>
        <v>98911.95811</v>
      </c>
      <c r="R112" s="19">
        <f t="shared" si="131"/>
        <v>101271.6968</v>
      </c>
      <c r="S112" s="19">
        <f t="shared" si="131"/>
        <v>103631.4355</v>
      </c>
      <c r="T112" s="19">
        <f t="shared" si="131"/>
        <v>105991.1742</v>
      </c>
      <c r="U112" s="19">
        <f t="shared" si="131"/>
        <v>108350.9129</v>
      </c>
      <c r="V112" s="19">
        <f t="shared" si="131"/>
        <v>110710.6516</v>
      </c>
      <c r="W112" s="19">
        <f t="shared" si="131"/>
        <v>113070.3904</v>
      </c>
      <c r="X112" s="19">
        <f t="shared" si="131"/>
        <v>115430.1291</v>
      </c>
      <c r="Y112" s="19">
        <f t="shared" si="131"/>
        <v>117789.8678</v>
      </c>
      <c r="Z112" s="19">
        <f t="shared" si="131"/>
        <v>120149.6065</v>
      </c>
      <c r="AA112" s="19">
        <f t="shared" si="131"/>
        <v>122509.3452</v>
      </c>
      <c r="AB112" s="4"/>
    </row>
    <row r="113">
      <c r="A113" s="13">
        <v>25.0</v>
      </c>
      <c r="B113" s="18">
        <v>0.4226182617</v>
      </c>
      <c r="C113" s="19">
        <f t="shared" ref="C113:M113" si="132">C92+(9.81*80.7*-0.05)</f>
        <v>51172.13658</v>
      </c>
      <c r="D113" s="19">
        <f t="shared" si="132"/>
        <v>54087.95514</v>
      </c>
      <c r="E113" s="19">
        <f t="shared" si="132"/>
        <v>57003.77369</v>
      </c>
      <c r="F113" s="19">
        <f t="shared" si="132"/>
        <v>59919.59225</v>
      </c>
      <c r="G113" s="19">
        <f t="shared" si="132"/>
        <v>62835.4108</v>
      </c>
      <c r="H113" s="19">
        <f t="shared" si="132"/>
        <v>65751.22936</v>
      </c>
      <c r="I113" s="19">
        <f t="shared" si="132"/>
        <v>68667.04791</v>
      </c>
      <c r="J113" s="19">
        <f t="shared" si="132"/>
        <v>71582.86647</v>
      </c>
      <c r="K113" s="19">
        <f t="shared" si="132"/>
        <v>74498.68502</v>
      </c>
      <c r="L113" s="19">
        <f t="shared" si="132"/>
        <v>77414.50358</v>
      </c>
      <c r="M113" s="19">
        <f t="shared" si="132"/>
        <v>80330.32213</v>
      </c>
      <c r="N113" s="4"/>
      <c r="O113" s="13">
        <v>25.0</v>
      </c>
      <c r="P113" s="18">
        <v>0.4226182617</v>
      </c>
      <c r="Q113" s="19">
        <f t="shared" ref="Q113:AA113" si="133">Q92+(9.81*80.7*-0.05)</f>
        <v>99468.03796</v>
      </c>
      <c r="R113" s="19">
        <f t="shared" si="133"/>
        <v>102383.8565</v>
      </c>
      <c r="S113" s="19">
        <f t="shared" si="133"/>
        <v>105299.6751</v>
      </c>
      <c r="T113" s="19">
        <f t="shared" si="133"/>
        <v>108215.4936</v>
      </c>
      <c r="U113" s="19">
        <f t="shared" si="133"/>
        <v>111131.3122</v>
      </c>
      <c r="V113" s="19">
        <f t="shared" si="133"/>
        <v>114047.1307</v>
      </c>
      <c r="W113" s="19">
        <f t="shared" si="133"/>
        <v>116962.9493</v>
      </c>
      <c r="X113" s="19">
        <f t="shared" si="133"/>
        <v>119878.7678</v>
      </c>
      <c r="Y113" s="19">
        <f t="shared" si="133"/>
        <v>122794.5864</v>
      </c>
      <c r="Z113" s="19">
        <f t="shared" si="133"/>
        <v>125710.405</v>
      </c>
      <c r="AA113" s="19">
        <f t="shared" si="133"/>
        <v>128626.2235</v>
      </c>
      <c r="AB113" s="4"/>
    </row>
    <row r="114">
      <c r="A114" s="13">
        <v>30.0</v>
      </c>
      <c r="B114" s="20">
        <v>0.5</v>
      </c>
      <c r="C114" s="19">
        <f t="shared" ref="C114:M114" si="134">C93+(9.81*80.7*-0.05)</f>
        <v>51706.02527</v>
      </c>
      <c r="D114" s="19">
        <f t="shared" si="134"/>
        <v>55155.73251</v>
      </c>
      <c r="E114" s="19">
        <f t="shared" si="134"/>
        <v>58605.43975</v>
      </c>
      <c r="F114" s="19">
        <f t="shared" si="134"/>
        <v>62055.14699</v>
      </c>
      <c r="G114" s="19">
        <f t="shared" si="134"/>
        <v>65504.85423</v>
      </c>
      <c r="H114" s="19">
        <f t="shared" si="134"/>
        <v>68954.56147</v>
      </c>
      <c r="I114" s="19">
        <f t="shared" si="134"/>
        <v>72404.26871</v>
      </c>
      <c r="J114" s="19">
        <f t="shared" si="134"/>
        <v>75853.97596</v>
      </c>
      <c r="K114" s="19">
        <f t="shared" si="134"/>
        <v>79303.6832</v>
      </c>
      <c r="L114" s="19">
        <f t="shared" si="134"/>
        <v>82753.39044</v>
      </c>
      <c r="M114" s="19">
        <f t="shared" si="134"/>
        <v>86203.09768</v>
      </c>
      <c r="N114" s="4"/>
      <c r="O114" s="13">
        <v>30.0</v>
      </c>
      <c r="P114" s="20">
        <v>0.5</v>
      </c>
      <c r="Q114" s="19">
        <f t="shared" ref="Q114:AA114" si="135">Q93+(9.81*80.7*-0.05)</f>
        <v>100001.9266</v>
      </c>
      <c r="R114" s="19">
        <f t="shared" si="135"/>
        <v>103451.6339</v>
      </c>
      <c r="S114" s="19">
        <f t="shared" si="135"/>
        <v>106901.3411</v>
      </c>
      <c r="T114" s="19">
        <f t="shared" si="135"/>
        <v>110351.0484</v>
      </c>
      <c r="U114" s="19">
        <f t="shared" si="135"/>
        <v>113800.7556</v>
      </c>
      <c r="V114" s="19">
        <f t="shared" si="135"/>
        <v>117250.4628</v>
      </c>
      <c r="W114" s="19">
        <f t="shared" si="135"/>
        <v>120700.1701</v>
      </c>
      <c r="X114" s="19">
        <f t="shared" si="135"/>
        <v>124149.8773</v>
      </c>
      <c r="Y114" s="19">
        <f t="shared" si="135"/>
        <v>127599.5846</v>
      </c>
      <c r="Z114" s="19">
        <f t="shared" si="135"/>
        <v>131049.2918</v>
      </c>
      <c r="AA114" s="19">
        <f t="shared" si="135"/>
        <v>134498.9991</v>
      </c>
      <c r="AB114" s="4"/>
    </row>
    <row r="115">
      <c r="A115" s="13">
        <v>35.0</v>
      </c>
      <c r="B115" s="20">
        <v>0.5735764364</v>
      </c>
      <c r="C115" s="19">
        <f t="shared" ref="C115:M115" si="136">C94+(9.81*80.7*-0.05)</f>
        <v>52213.6596</v>
      </c>
      <c r="D115" s="19">
        <f t="shared" si="136"/>
        <v>56171.00117</v>
      </c>
      <c r="E115" s="19">
        <f t="shared" si="136"/>
        <v>60128.34274</v>
      </c>
      <c r="F115" s="19">
        <f t="shared" si="136"/>
        <v>64085.68431</v>
      </c>
      <c r="G115" s="19">
        <f t="shared" si="136"/>
        <v>68043.02589</v>
      </c>
      <c r="H115" s="19">
        <f t="shared" si="136"/>
        <v>72000.36746</v>
      </c>
      <c r="I115" s="19">
        <f t="shared" si="136"/>
        <v>75957.70903</v>
      </c>
      <c r="J115" s="19">
        <f t="shared" si="136"/>
        <v>79915.0506</v>
      </c>
      <c r="K115" s="19">
        <f t="shared" si="136"/>
        <v>83872.39217</v>
      </c>
      <c r="L115" s="19">
        <f t="shared" si="136"/>
        <v>87829.73375</v>
      </c>
      <c r="M115" s="19">
        <f t="shared" si="136"/>
        <v>91787.07532</v>
      </c>
      <c r="N115" s="4"/>
      <c r="O115" s="13">
        <v>35.0</v>
      </c>
      <c r="P115" s="20">
        <v>0.5735764364</v>
      </c>
      <c r="Q115" s="19">
        <f t="shared" ref="Q115:AA115" si="137">Q94+(9.81*80.7*-0.05)</f>
        <v>100509.561</v>
      </c>
      <c r="R115" s="19">
        <f t="shared" si="137"/>
        <v>104466.9025</v>
      </c>
      <c r="S115" s="19">
        <f t="shared" si="137"/>
        <v>108424.2441</v>
      </c>
      <c r="T115" s="19">
        <f t="shared" si="137"/>
        <v>112381.5857</v>
      </c>
      <c r="U115" s="19">
        <f t="shared" si="137"/>
        <v>116338.9273</v>
      </c>
      <c r="V115" s="19">
        <f t="shared" si="137"/>
        <v>120296.2688</v>
      </c>
      <c r="W115" s="19">
        <f t="shared" si="137"/>
        <v>124253.6104</v>
      </c>
      <c r="X115" s="19">
        <f t="shared" si="137"/>
        <v>128210.952</v>
      </c>
      <c r="Y115" s="19">
        <f t="shared" si="137"/>
        <v>132168.2935</v>
      </c>
      <c r="Z115" s="19">
        <f t="shared" si="137"/>
        <v>136125.6351</v>
      </c>
      <c r="AA115" s="19">
        <f t="shared" si="137"/>
        <v>140082.9767</v>
      </c>
      <c r="AB115" s="4"/>
    </row>
    <row r="116">
      <c r="A116" s="13">
        <v>40.0</v>
      </c>
      <c r="B116" s="20">
        <v>0.642787</v>
      </c>
      <c r="C116" s="19">
        <f t="shared" ref="C116:M116" si="138">C95+(9.81*80.7*-0.05)</f>
        <v>52691.17196</v>
      </c>
      <c r="D116" s="19">
        <f t="shared" si="138"/>
        <v>57126.0259</v>
      </c>
      <c r="E116" s="19">
        <f t="shared" si="138"/>
        <v>61560.87984</v>
      </c>
      <c r="F116" s="19">
        <f t="shared" si="138"/>
        <v>65995.73377</v>
      </c>
      <c r="G116" s="19">
        <f t="shared" si="138"/>
        <v>70430.58771</v>
      </c>
      <c r="H116" s="19">
        <f t="shared" si="138"/>
        <v>74865.44165</v>
      </c>
      <c r="I116" s="19">
        <f t="shared" si="138"/>
        <v>79300.29558</v>
      </c>
      <c r="J116" s="19">
        <f t="shared" si="138"/>
        <v>83735.14952</v>
      </c>
      <c r="K116" s="19">
        <f t="shared" si="138"/>
        <v>88170.00346</v>
      </c>
      <c r="L116" s="19">
        <f t="shared" si="138"/>
        <v>92604.85739</v>
      </c>
      <c r="M116" s="19">
        <f t="shared" si="138"/>
        <v>97039.71133</v>
      </c>
      <c r="N116" s="4"/>
      <c r="O116" s="13">
        <v>40.0</v>
      </c>
      <c r="P116" s="20">
        <v>0.642787</v>
      </c>
      <c r="Q116" s="19">
        <f t="shared" ref="Q116:AA116" si="139">Q95+(9.81*80.7*-0.05)</f>
        <v>100987.0733</v>
      </c>
      <c r="R116" s="19">
        <f t="shared" si="139"/>
        <v>105421.9273</v>
      </c>
      <c r="S116" s="19">
        <f t="shared" si="139"/>
        <v>109856.7812</v>
      </c>
      <c r="T116" s="19">
        <f t="shared" si="139"/>
        <v>114291.6351</v>
      </c>
      <c r="U116" s="19">
        <f t="shared" si="139"/>
        <v>118726.4891</v>
      </c>
      <c r="V116" s="19">
        <f t="shared" si="139"/>
        <v>123161.343</v>
      </c>
      <c r="W116" s="19">
        <f t="shared" si="139"/>
        <v>127596.197</v>
      </c>
      <c r="X116" s="19">
        <f t="shared" si="139"/>
        <v>132031.0509</v>
      </c>
      <c r="Y116" s="19">
        <f t="shared" si="139"/>
        <v>136465.9048</v>
      </c>
      <c r="Z116" s="19">
        <f t="shared" si="139"/>
        <v>140900.7588</v>
      </c>
      <c r="AA116" s="19">
        <f t="shared" si="139"/>
        <v>145335.6127</v>
      </c>
      <c r="AB116" s="4"/>
    </row>
    <row r="117">
      <c r="A117" s="13">
        <v>45.0</v>
      </c>
      <c r="B117" s="20">
        <v>0.7071067</v>
      </c>
      <c r="C117" s="19">
        <f t="shared" ref="C117:M117" si="140">C96+(9.81*80.7*-0.05)</f>
        <v>53134.94023</v>
      </c>
      <c r="D117" s="19">
        <f t="shared" si="140"/>
        <v>58013.56244</v>
      </c>
      <c r="E117" s="19">
        <f t="shared" si="140"/>
        <v>62892.18465</v>
      </c>
      <c r="F117" s="19">
        <f t="shared" si="140"/>
        <v>67770.80685</v>
      </c>
      <c r="G117" s="19">
        <f t="shared" si="140"/>
        <v>72649.42906</v>
      </c>
      <c r="H117" s="19">
        <f t="shared" si="140"/>
        <v>77528.05127</v>
      </c>
      <c r="I117" s="19">
        <f t="shared" si="140"/>
        <v>82406.67347</v>
      </c>
      <c r="J117" s="19">
        <f t="shared" si="140"/>
        <v>87285.29568</v>
      </c>
      <c r="K117" s="19">
        <f t="shared" si="140"/>
        <v>92163.91788</v>
      </c>
      <c r="L117" s="19">
        <f t="shared" si="140"/>
        <v>97042.54009</v>
      </c>
      <c r="M117" s="19">
        <f t="shared" si="140"/>
        <v>101921.1623</v>
      </c>
      <c r="N117" s="4"/>
      <c r="O117" s="13">
        <v>45.0</v>
      </c>
      <c r="P117" s="20">
        <v>0.7071067</v>
      </c>
      <c r="Q117" s="19">
        <f t="shared" ref="Q117:AA117" si="141">Q96+(9.81*80.7*-0.05)</f>
        <v>101430.8416</v>
      </c>
      <c r="R117" s="19">
        <f t="shared" si="141"/>
        <v>106309.4638</v>
      </c>
      <c r="S117" s="19">
        <f t="shared" si="141"/>
        <v>111188.086</v>
      </c>
      <c r="T117" s="19">
        <f t="shared" si="141"/>
        <v>116066.7082</v>
      </c>
      <c r="U117" s="19">
        <f t="shared" si="141"/>
        <v>120945.3304</v>
      </c>
      <c r="V117" s="19">
        <f t="shared" si="141"/>
        <v>125823.9526</v>
      </c>
      <c r="W117" s="19">
        <f t="shared" si="141"/>
        <v>130702.5748</v>
      </c>
      <c r="X117" s="19">
        <f t="shared" si="141"/>
        <v>135581.1971</v>
      </c>
      <c r="Y117" s="19">
        <f t="shared" si="141"/>
        <v>140459.8193</v>
      </c>
      <c r="Z117" s="19">
        <f t="shared" si="141"/>
        <v>145338.4415</v>
      </c>
      <c r="AA117" s="19">
        <f t="shared" si="141"/>
        <v>150217.0637</v>
      </c>
      <c r="AB117" s="4"/>
    </row>
    <row r="118">
      <c r="A118" s="13">
        <v>50.0</v>
      </c>
      <c r="B118" s="20">
        <v>0.76604444</v>
      </c>
      <c r="C118" s="19">
        <f t="shared" ref="C118:M118" si="142">C97+(9.81*80.7*-0.05)</f>
        <v>53541.57613</v>
      </c>
      <c r="D118" s="19">
        <f t="shared" si="142"/>
        <v>58826.83423</v>
      </c>
      <c r="E118" s="19">
        <f t="shared" si="142"/>
        <v>64112.09234</v>
      </c>
      <c r="F118" s="19">
        <f t="shared" si="142"/>
        <v>69397.35044</v>
      </c>
      <c r="G118" s="19">
        <f t="shared" si="142"/>
        <v>74682.60854</v>
      </c>
      <c r="H118" s="19">
        <f t="shared" si="142"/>
        <v>79967.86665</v>
      </c>
      <c r="I118" s="19">
        <f t="shared" si="142"/>
        <v>85253.12475</v>
      </c>
      <c r="J118" s="19">
        <f t="shared" si="142"/>
        <v>90538.38285</v>
      </c>
      <c r="K118" s="19">
        <f t="shared" si="142"/>
        <v>95823.64096</v>
      </c>
      <c r="L118" s="19">
        <f t="shared" si="142"/>
        <v>101108.8991</v>
      </c>
      <c r="M118" s="19">
        <f t="shared" si="142"/>
        <v>106394.1572</v>
      </c>
      <c r="N118" s="4"/>
      <c r="O118" s="13">
        <v>50.0</v>
      </c>
      <c r="P118" s="20">
        <v>0.76604444</v>
      </c>
      <c r="Q118" s="19">
        <f t="shared" ref="Q118:AA118" si="143">Q97+(9.81*80.7*-0.05)</f>
        <v>101837.4775</v>
      </c>
      <c r="R118" s="19">
        <f t="shared" si="143"/>
        <v>107122.7356</v>
      </c>
      <c r="S118" s="19">
        <f t="shared" si="143"/>
        <v>112407.9937</v>
      </c>
      <c r="T118" s="19">
        <f t="shared" si="143"/>
        <v>117693.2518</v>
      </c>
      <c r="U118" s="19">
        <f t="shared" si="143"/>
        <v>122978.5099</v>
      </c>
      <c r="V118" s="19">
        <f t="shared" si="143"/>
        <v>128263.768</v>
      </c>
      <c r="W118" s="19">
        <f t="shared" si="143"/>
        <v>133549.0261</v>
      </c>
      <c r="X118" s="19">
        <f t="shared" si="143"/>
        <v>138834.2842</v>
      </c>
      <c r="Y118" s="19">
        <f t="shared" si="143"/>
        <v>144119.5423</v>
      </c>
      <c r="Z118" s="19">
        <f t="shared" si="143"/>
        <v>149404.8004</v>
      </c>
      <c r="AA118" s="19">
        <f t="shared" si="143"/>
        <v>154690.0585</v>
      </c>
      <c r="AB118" s="4"/>
    </row>
    <row r="119">
      <c r="A119" s="13">
        <v>55.0</v>
      </c>
      <c r="B119" s="20">
        <v>0.819152</v>
      </c>
      <c r="C119" s="19">
        <f t="shared" ref="C119:M119" si="144">C98+(9.81*80.7*-0.05)</f>
        <v>53907.9872</v>
      </c>
      <c r="D119" s="19">
        <f t="shared" si="144"/>
        <v>59559.65637</v>
      </c>
      <c r="E119" s="19">
        <f t="shared" si="144"/>
        <v>65211.32554</v>
      </c>
      <c r="F119" s="19">
        <f t="shared" si="144"/>
        <v>70862.99471</v>
      </c>
      <c r="G119" s="19">
        <f t="shared" si="144"/>
        <v>76514.66389</v>
      </c>
      <c r="H119" s="19">
        <f t="shared" si="144"/>
        <v>82166.33306</v>
      </c>
      <c r="I119" s="19">
        <f t="shared" si="144"/>
        <v>87818.00223</v>
      </c>
      <c r="J119" s="19">
        <f t="shared" si="144"/>
        <v>93469.6714</v>
      </c>
      <c r="K119" s="19">
        <f t="shared" si="144"/>
        <v>99121.34057</v>
      </c>
      <c r="L119" s="19">
        <f t="shared" si="144"/>
        <v>104773.0097</v>
      </c>
      <c r="M119" s="19">
        <f t="shared" si="144"/>
        <v>110424.6789</v>
      </c>
      <c r="N119" s="4"/>
      <c r="O119" s="13">
        <v>55.0</v>
      </c>
      <c r="P119" s="20">
        <v>0.819152</v>
      </c>
      <c r="Q119" s="19">
        <f t="shared" ref="Q119:AA119" si="145">Q98+(9.81*80.7*-0.05)</f>
        <v>102203.8886</v>
      </c>
      <c r="R119" s="19">
        <f t="shared" si="145"/>
        <v>107855.5577</v>
      </c>
      <c r="S119" s="19">
        <f t="shared" si="145"/>
        <v>113507.2269</v>
      </c>
      <c r="T119" s="19">
        <f t="shared" si="145"/>
        <v>119158.8961</v>
      </c>
      <c r="U119" s="19">
        <f t="shared" si="145"/>
        <v>124810.5653</v>
      </c>
      <c r="V119" s="19">
        <f t="shared" si="145"/>
        <v>130462.2344</v>
      </c>
      <c r="W119" s="19">
        <f t="shared" si="145"/>
        <v>136113.9036</v>
      </c>
      <c r="X119" s="19">
        <f t="shared" si="145"/>
        <v>141765.5728</v>
      </c>
      <c r="Y119" s="19">
        <f t="shared" si="145"/>
        <v>147417.2419</v>
      </c>
      <c r="Z119" s="19">
        <f t="shared" si="145"/>
        <v>153068.9111</v>
      </c>
      <c r="AA119" s="19">
        <f t="shared" si="145"/>
        <v>158720.5803</v>
      </c>
      <c r="AB119" s="4"/>
    </row>
    <row r="120">
      <c r="A120" s="13">
        <v>60.0</v>
      </c>
      <c r="B120" s="20">
        <v>0.8660254</v>
      </c>
      <c r="C120" s="19">
        <f t="shared" ref="C120:M120" si="146">C99+(9.81*80.7*-0.05)</f>
        <v>54231.38621</v>
      </c>
      <c r="D120" s="19">
        <f t="shared" si="146"/>
        <v>60206.4544</v>
      </c>
      <c r="E120" s="19">
        <f t="shared" si="146"/>
        <v>66181.52259</v>
      </c>
      <c r="F120" s="19">
        <f t="shared" si="146"/>
        <v>72156.59077</v>
      </c>
      <c r="G120" s="19">
        <f t="shared" si="146"/>
        <v>78131.65896</v>
      </c>
      <c r="H120" s="19">
        <f t="shared" si="146"/>
        <v>84106.72715</v>
      </c>
      <c r="I120" s="19">
        <f t="shared" si="146"/>
        <v>90081.79533</v>
      </c>
      <c r="J120" s="19">
        <f t="shared" si="146"/>
        <v>96056.86352</v>
      </c>
      <c r="K120" s="19">
        <f t="shared" si="146"/>
        <v>102031.9317</v>
      </c>
      <c r="L120" s="19">
        <f t="shared" si="146"/>
        <v>108006.9999</v>
      </c>
      <c r="M120" s="19">
        <f t="shared" si="146"/>
        <v>113982.0681</v>
      </c>
      <c r="N120" s="4"/>
      <c r="O120" s="13">
        <v>60.0</v>
      </c>
      <c r="P120" s="20">
        <v>0.8660254</v>
      </c>
      <c r="Q120" s="19">
        <f t="shared" ref="Q120:AA120" si="147">Q99+(9.81*80.7*-0.05)</f>
        <v>102527.2876</v>
      </c>
      <c r="R120" s="19">
        <f t="shared" si="147"/>
        <v>108502.3558</v>
      </c>
      <c r="S120" s="19">
        <f t="shared" si="147"/>
        <v>114477.424</v>
      </c>
      <c r="T120" s="19">
        <f t="shared" si="147"/>
        <v>120452.4921</v>
      </c>
      <c r="U120" s="19">
        <f t="shared" si="147"/>
        <v>126427.5603</v>
      </c>
      <c r="V120" s="19">
        <f t="shared" si="147"/>
        <v>132402.6285</v>
      </c>
      <c r="W120" s="19">
        <f t="shared" si="147"/>
        <v>138377.6967</v>
      </c>
      <c r="X120" s="19">
        <f t="shared" si="147"/>
        <v>144352.7649</v>
      </c>
      <c r="Y120" s="19">
        <f t="shared" si="147"/>
        <v>150327.8331</v>
      </c>
      <c r="Z120" s="19">
        <f t="shared" si="147"/>
        <v>156302.9013</v>
      </c>
      <c r="AA120" s="19">
        <f t="shared" si="147"/>
        <v>162277.9695</v>
      </c>
      <c r="AB120" s="4"/>
    </row>
    <row r="121">
      <c r="A121" s="13">
        <v>65.0</v>
      </c>
      <c r="B121" s="20">
        <v>0.9063077</v>
      </c>
      <c r="C121" s="19">
        <f t="shared" ref="C121:M121" si="148">C100+(9.81*80.7*-0.05)</f>
        <v>54509.3105</v>
      </c>
      <c r="D121" s="19">
        <f t="shared" si="148"/>
        <v>60762.30297</v>
      </c>
      <c r="E121" s="19">
        <f t="shared" si="148"/>
        <v>67015.29544</v>
      </c>
      <c r="F121" s="19">
        <f t="shared" si="148"/>
        <v>73268.28791</v>
      </c>
      <c r="G121" s="19">
        <f t="shared" si="148"/>
        <v>79521.28038</v>
      </c>
      <c r="H121" s="19">
        <f t="shared" si="148"/>
        <v>85774.27285</v>
      </c>
      <c r="I121" s="19">
        <f t="shared" si="148"/>
        <v>92027.26532</v>
      </c>
      <c r="J121" s="19">
        <f t="shared" si="148"/>
        <v>98280.25779</v>
      </c>
      <c r="K121" s="19">
        <f t="shared" si="148"/>
        <v>104533.2503</v>
      </c>
      <c r="L121" s="19">
        <f t="shared" si="148"/>
        <v>110786.2427</v>
      </c>
      <c r="M121" s="19">
        <f t="shared" si="148"/>
        <v>117039.2352</v>
      </c>
      <c r="N121" s="4"/>
      <c r="O121" s="13">
        <v>65.0</v>
      </c>
      <c r="P121" s="20">
        <v>0.9063077</v>
      </c>
      <c r="Q121" s="19">
        <f t="shared" ref="Q121:AA121" si="149">Q100+(9.81*80.7*-0.05)</f>
        <v>102805.2119</v>
      </c>
      <c r="R121" s="19">
        <f t="shared" si="149"/>
        <v>109058.2043</v>
      </c>
      <c r="S121" s="19">
        <f t="shared" si="149"/>
        <v>115311.1968</v>
      </c>
      <c r="T121" s="19">
        <f t="shared" si="149"/>
        <v>121564.1893</v>
      </c>
      <c r="U121" s="19">
        <f t="shared" si="149"/>
        <v>127817.1818</v>
      </c>
      <c r="V121" s="19">
        <f t="shared" si="149"/>
        <v>134070.1742</v>
      </c>
      <c r="W121" s="19">
        <f t="shared" si="149"/>
        <v>140323.1667</v>
      </c>
      <c r="X121" s="19">
        <f t="shared" si="149"/>
        <v>146576.1592</v>
      </c>
      <c r="Y121" s="19">
        <f t="shared" si="149"/>
        <v>152829.1516</v>
      </c>
      <c r="Z121" s="19">
        <f t="shared" si="149"/>
        <v>159082.1441</v>
      </c>
      <c r="AA121" s="19">
        <f t="shared" si="149"/>
        <v>165335.1366</v>
      </c>
      <c r="AB121" s="4"/>
    </row>
    <row r="122">
      <c r="A122" s="13">
        <v>70.0</v>
      </c>
      <c r="B122" s="20">
        <v>0.8660254</v>
      </c>
      <c r="C122" s="19">
        <f t="shared" ref="C122:M122" si="150">C101+(9.81*80.7*-0.05)</f>
        <v>54231.38621</v>
      </c>
      <c r="D122" s="19">
        <f t="shared" si="150"/>
        <v>60206.4544</v>
      </c>
      <c r="E122" s="19">
        <f t="shared" si="150"/>
        <v>66181.52259</v>
      </c>
      <c r="F122" s="19">
        <f t="shared" si="150"/>
        <v>72156.59077</v>
      </c>
      <c r="G122" s="19">
        <f t="shared" si="150"/>
        <v>78131.65896</v>
      </c>
      <c r="H122" s="19">
        <f t="shared" si="150"/>
        <v>84106.72715</v>
      </c>
      <c r="I122" s="19">
        <f t="shared" si="150"/>
        <v>90081.79533</v>
      </c>
      <c r="J122" s="19">
        <f t="shared" si="150"/>
        <v>96056.86352</v>
      </c>
      <c r="K122" s="19">
        <f t="shared" si="150"/>
        <v>102031.9317</v>
      </c>
      <c r="L122" s="19">
        <f t="shared" si="150"/>
        <v>108006.9999</v>
      </c>
      <c r="M122" s="19">
        <f t="shared" si="150"/>
        <v>113982.0681</v>
      </c>
      <c r="N122" s="4"/>
      <c r="O122" s="13">
        <v>70.0</v>
      </c>
      <c r="P122" s="20">
        <v>0.8660254</v>
      </c>
      <c r="Q122" s="19">
        <f t="shared" ref="Q122:AA122" si="151">Q101+(9.81*80.7*-0.05)</f>
        <v>102527.2876</v>
      </c>
      <c r="R122" s="19">
        <f t="shared" si="151"/>
        <v>108502.3558</v>
      </c>
      <c r="S122" s="19">
        <f t="shared" si="151"/>
        <v>114477.424</v>
      </c>
      <c r="T122" s="19">
        <f t="shared" si="151"/>
        <v>120452.4921</v>
      </c>
      <c r="U122" s="19">
        <f t="shared" si="151"/>
        <v>126427.5603</v>
      </c>
      <c r="V122" s="19">
        <f t="shared" si="151"/>
        <v>132402.6285</v>
      </c>
      <c r="W122" s="19">
        <f t="shared" si="151"/>
        <v>138377.6967</v>
      </c>
      <c r="X122" s="19">
        <f t="shared" si="151"/>
        <v>144352.7649</v>
      </c>
      <c r="Y122" s="19">
        <f t="shared" si="151"/>
        <v>150327.8331</v>
      </c>
      <c r="Z122" s="19">
        <f t="shared" si="151"/>
        <v>156302.9013</v>
      </c>
      <c r="AA122" s="19">
        <f t="shared" si="151"/>
        <v>162277.9695</v>
      </c>
      <c r="AB122" s="4"/>
    </row>
    <row r="123">
      <c r="A123" s="13">
        <v>75.0</v>
      </c>
      <c r="B123" s="20">
        <v>0.9659258</v>
      </c>
      <c r="C123" s="19">
        <f t="shared" ref="C123:M123" si="152">C102+(9.81*80.7*-0.05)</f>
        <v>54920.64048</v>
      </c>
      <c r="D123" s="19">
        <f t="shared" si="152"/>
        <v>61584.96293</v>
      </c>
      <c r="E123" s="19">
        <f t="shared" si="152"/>
        <v>68249.28539</v>
      </c>
      <c r="F123" s="19">
        <f t="shared" si="152"/>
        <v>74913.60784</v>
      </c>
      <c r="G123" s="19">
        <f t="shared" si="152"/>
        <v>81577.93029</v>
      </c>
      <c r="H123" s="19">
        <f t="shared" si="152"/>
        <v>88242.25275</v>
      </c>
      <c r="I123" s="19">
        <f t="shared" si="152"/>
        <v>94906.5752</v>
      </c>
      <c r="J123" s="19">
        <f t="shared" si="152"/>
        <v>101570.8977</v>
      </c>
      <c r="K123" s="19">
        <f t="shared" si="152"/>
        <v>108235.2201</v>
      </c>
      <c r="L123" s="19">
        <f t="shared" si="152"/>
        <v>114899.5426</v>
      </c>
      <c r="M123" s="19">
        <f t="shared" si="152"/>
        <v>121563.865</v>
      </c>
      <c r="N123" s="4"/>
      <c r="O123" s="13">
        <v>75.0</v>
      </c>
      <c r="P123" s="20">
        <v>0.9659258</v>
      </c>
      <c r="Q123" s="19">
        <f t="shared" ref="Q123:AA123" si="153">Q102+(9.81*80.7*-0.05)</f>
        <v>103216.5419</v>
      </c>
      <c r="R123" s="19">
        <f t="shared" si="153"/>
        <v>109880.8643</v>
      </c>
      <c r="S123" s="19">
        <f t="shared" si="153"/>
        <v>116545.1868</v>
      </c>
      <c r="T123" s="19">
        <f t="shared" si="153"/>
        <v>123209.5092</v>
      </c>
      <c r="U123" s="19">
        <f t="shared" si="153"/>
        <v>129873.8317</v>
      </c>
      <c r="V123" s="19">
        <f t="shared" si="153"/>
        <v>136538.1541</v>
      </c>
      <c r="W123" s="19">
        <f t="shared" si="153"/>
        <v>143202.4766</v>
      </c>
      <c r="X123" s="19">
        <f t="shared" si="153"/>
        <v>149866.799</v>
      </c>
      <c r="Y123" s="19">
        <f t="shared" si="153"/>
        <v>156531.1215</v>
      </c>
      <c r="Z123" s="19">
        <f t="shared" si="153"/>
        <v>163195.4439</v>
      </c>
      <c r="AA123" s="19">
        <f t="shared" si="153"/>
        <v>169859.7664</v>
      </c>
      <c r="AB123" s="4"/>
    </row>
    <row r="124">
      <c r="A124" s="13">
        <v>80.0</v>
      </c>
      <c r="B124" s="20">
        <v>0.9848077</v>
      </c>
      <c r="C124" s="19">
        <f t="shared" ref="C124:M124" si="154">C103+(9.81*80.7*-0.05)</f>
        <v>55050.91453</v>
      </c>
      <c r="D124" s="19">
        <f t="shared" si="154"/>
        <v>61845.51104</v>
      </c>
      <c r="E124" s="19">
        <f t="shared" si="154"/>
        <v>68640.10755</v>
      </c>
      <c r="F124" s="19">
        <f t="shared" si="154"/>
        <v>75434.70406</v>
      </c>
      <c r="G124" s="19">
        <f t="shared" si="154"/>
        <v>82229.30056</v>
      </c>
      <c r="H124" s="19">
        <f t="shared" si="154"/>
        <v>89023.89707</v>
      </c>
      <c r="I124" s="19">
        <f t="shared" si="154"/>
        <v>95818.49358</v>
      </c>
      <c r="J124" s="19">
        <f t="shared" si="154"/>
        <v>102613.0901</v>
      </c>
      <c r="K124" s="19">
        <f t="shared" si="154"/>
        <v>109407.6866</v>
      </c>
      <c r="L124" s="19">
        <f t="shared" si="154"/>
        <v>116202.2831</v>
      </c>
      <c r="M124" s="19">
        <f t="shared" si="154"/>
        <v>122996.8796</v>
      </c>
      <c r="N124" s="4"/>
      <c r="O124" s="13">
        <v>80.0</v>
      </c>
      <c r="P124" s="20">
        <v>0.9848077</v>
      </c>
      <c r="Q124" s="19">
        <f t="shared" ref="Q124:AA124" si="155">Q103+(9.81*80.7*-0.05)</f>
        <v>103346.8159</v>
      </c>
      <c r="R124" s="19">
        <f t="shared" si="155"/>
        <v>110141.4124</v>
      </c>
      <c r="S124" s="19">
        <f t="shared" si="155"/>
        <v>116936.0089</v>
      </c>
      <c r="T124" s="19">
        <f t="shared" si="155"/>
        <v>123730.6054</v>
      </c>
      <c r="U124" s="19">
        <f t="shared" si="155"/>
        <v>130525.2019</v>
      </c>
      <c r="V124" s="19">
        <f t="shared" si="155"/>
        <v>137319.7984</v>
      </c>
      <c r="W124" s="19">
        <f t="shared" si="155"/>
        <v>144114.395</v>
      </c>
      <c r="X124" s="19">
        <f t="shared" si="155"/>
        <v>150908.9915</v>
      </c>
      <c r="Y124" s="19">
        <f t="shared" si="155"/>
        <v>157703.588</v>
      </c>
      <c r="Z124" s="19">
        <f t="shared" si="155"/>
        <v>164498.1845</v>
      </c>
      <c r="AA124" s="19">
        <f t="shared" si="155"/>
        <v>171292.781</v>
      </c>
      <c r="AB124" s="4"/>
    </row>
    <row r="125">
      <c r="A125" s="13">
        <v>85.0</v>
      </c>
      <c r="B125" s="20">
        <v>0.9961946981</v>
      </c>
      <c r="C125" s="19">
        <f t="shared" ref="C125:M125" si="156">C104+(9.81*80.7*-0.05)</f>
        <v>55129.47815</v>
      </c>
      <c r="D125" s="19">
        <f t="shared" si="156"/>
        <v>62002.63828</v>
      </c>
      <c r="E125" s="19">
        <f t="shared" si="156"/>
        <v>68875.79841</v>
      </c>
      <c r="F125" s="19">
        <f t="shared" si="156"/>
        <v>75748.95853</v>
      </c>
      <c r="G125" s="19">
        <f t="shared" si="156"/>
        <v>82622.11866</v>
      </c>
      <c r="H125" s="19">
        <f t="shared" si="156"/>
        <v>89495.27879</v>
      </c>
      <c r="I125" s="19">
        <f t="shared" si="156"/>
        <v>96368.43892</v>
      </c>
      <c r="J125" s="19">
        <f t="shared" si="156"/>
        <v>103241.599</v>
      </c>
      <c r="K125" s="19">
        <f t="shared" si="156"/>
        <v>110114.7592</v>
      </c>
      <c r="L125" s="19">
        <f t="shared" si="156"/>
        <v>116987.9193</v>
      </c>
      <c r="M125" s="19">
        <f t="shared" si="156"/>
        <v>123861.0794</v>
      </c>
      <c r="N125" s="4"/>
      <c r="O125" s="13">
        <v>85.0</v>
      </c>
      <c r="P125" s="20">
        <v>0.9961946981</v>
      </c>
      <c r="Q125" s="19">
        <f t="shared" ref="Q125:AA125" si="157">Q104+(9.81*80.7*-0.05)</f>
        <v>103425.3795</v>
      </c>
      <c r="R125" s="19">
        <f t="shared" si="157"/>
        <v>110298.5397</v>
      </c>
      <c r="S125" s="19">
        <f t="shared" si="157"/>
        <v>117171.6998</v>
      </c>
      <c r="T125" s="19">
        <f t="shared" si="157"/>
        <v>124044.8599</v>
      </c>
      <c r="U125" s="19">
        <f t="shared" si="157"/>
        <v>130918.02</v>
      </c>
      <c r="V125" s="19">
        <f t="shared" si="157"/>
        <v>137791.1802</v>
      </c>
      <c r="W125" s="19">
        <f t="shared" si="157"/>
        <v>144664.3403</v>
      </c>
      <c r="X125" s="19">
        <f t="shared" si="157"/>
        <v>151537.5004</v>
      </c>
      <c r="Y125" s="19">
        <f t="shared" si="157"/>
        <v>158410.6605</v>
      </c>
      <c r="Z125" s="19">
        <f t="shared" si="157"/>
        <v>165283.8207</v>
      </c>
      <c r="AA125" s="19">
        <f t="shared" si="157"/>
        <v>172156.9808</v>
      </c>
      <c r="AB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>
      <c r="A127" s="31" t="s">
        <v>15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4"/>
      <c r="O127" s="31" t="s">
        <v>14</v>
      </c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4"/>
    </row>
    <row r="128">
      <c r="A128" s="32"/>
      <c r="B128" s="32"/>
      <c r="C128" s="33" t="s">
        <v>1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4"/>
      <c r="O128" s="32"/>
      <c r="P128" s="32"/>
      <c r="Q128" s="33" t="s">
        <v>1</v>
      </c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4"/>
    </row>
    <row r="129">
      <c r="A129" s="34"/>
      <c r="B129" s="34"/>
      <c r="C129" s="35">
        <v>1.0</v>
      </c>
      <c r="D129" s="35">
        <v>2.0</v>
      </c>
      <c r="E129" s="35">
        <v>3.0</v>
      </c>
      <c r="F129" s="35">
        <v>4.0</v>
      </c>
      <c r="G129" s="35">
        <v>5.0</v>
      </c>
      <c r="H129" s="35">
        <v>6.0</v>
      </c>
      <c r="I129" s="35">
        <v>7.0</v>
      </c>
      <c r="J129" s="35">
        <v>8.0</v>
      </c>
      <c r="K129" s="35">
        <v>9.0</v>
      </c>
      <c r="L129" s="35">
        <v>10.0</v>
      </c>
      <c r="M129" s="35">
        <v>11.0</v>
      </c>
      <c r="N129" s="4"/>
      <c r="O129" s="34"/>
      <c r="P129" s="34"/>
      <c r="Q129" s="35">
        <v>1.0</v>
      </c>
      <c r="R129" s="35">
        <v>2.0</v>
      </c>
      <c r="S129" s="35">
        <v>3.0</v>
      </c>
      <c r="T129" s="35">
        <v>4.0</v>
      </c>
      <c r="U129" s="35">
        <v>5.0</v>
      </c>
      <c r="V129" s="35">
        <v>6.0</v>
      </c>
      <c r="W129" s="35">
        <v>7.0</v>
      </c>
      <c r="X129" s="35">
        <v>8.0</v>
      </c>
      <c r="Y129" s="35">
        <v>9.0</v>
      </c>
      <c r="Z129" s="35">
        <v>10.0</v>
      </c>
      <c r="AA129" s="35">
        <v>11.0</v>
      </c>
      <c r="AB129" s="4"/>
    </row>
    <row r="130">
      <c r="A130" s="34"/>
      <c r="B130" s="34"/>
      <c r="C130" s="33" t="s">
        <v>2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4"/>
      <c r="O130" s="34"/>
      <c r="P130" s="34"/>
      <c r="Q130" s="33" t="s">
        <v>2</v>
      </c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4"/>
    </row>
    <row r="131">
      <c r="A131" s="35" t="s">
        <v>3</v>
      </c>
      <c r="B131" s="13" t="s">
        <v>4</v>
      </c>
      <c r="C131" s="17">
        <v>0.3048</v>
      </c>
      <c r="D131" s="17">
        <v>0.6096</v>
      </c>
      <c r="E131" s="17">
        <v>0.9144000000000001</v>
      </c>
      <c r="F131" s="17">
        <v>1.2192</v>
      </c>
      <c r="G131" s="17">
        <v>1.524</v>
      </c>
      <c r="H131" s="17">
        <v>1.8288000000000002</v>
      </c>
      <c r="I131" s="17">
        <v>2.1336</v>
      </c>
      <c r="J131" s="17">
        <v>2.4384</v>
      </c>
      <c r="K131" s="17">
        <v>2.7432000000000003</v>
      </c>
      <c r="L131" s="17">
        <v>3.048</v>
      </c>
      <c r="M131" s="17">
        <v>3.3528000000000002</v>
      </c>
      <c r="N131" s="4"/>
      <c r="O131" s="35" t="s">
        <v>3</v>
      </c>
      <c r="P131" s="13" t="s">
        <v>4</v>
      </c>
      <c r="Q131" s="17">
        <v>0.3048</v>
      </c>
      <c r="R131" s="17">
        <v>0.6096</v>
      </c>
      <c r="S131" s="17">
        <v>0.9144000000000001</v>
      </c>
      <c r="T131" s="17">
        <v>1.2192</v>
      </c>
      <c r="U131" s="17">
        <v>1.524</v>
      </c>
      <c r="V131" s="17">
        <v>1.8288000000000002</v>
      </c>
      <c r="W131" s="17">
        <v>2.1336</v>
      </c>
      <c r="X131" s="17">
        <v>2.4384</v>
      </c>
      <c r="Y131" s="17">
        <v>2.7432000000000003</v>
      </c>
      <c r="Z131" s="17">
        <v>3.048</v>
      </c>
      <c r="AA131" s="17">
        <v>3.3528000000000002</v>
      </c>
      <c r="AB131" s="4"/>
    </row>
    <row r="132">
      <c r="A132" s="35">
        <v>15.0</v>
      </c>
      <c r="B132" s="35">
        <v>0.258819</v>
      </c>
      <c r="C132" s="36">
        <v>50042.0175828907</v>
      </c>
      <c r="D132" s="36">
        <v>51827.71713978141</v>
      </c>
      <c r="E132" s="36">
        <v>53613.416696672124</v>
      </c>
      <c r="F132" s="36">
        <v>55399.11625356283</v>
      </c>
      <c r="G132" s="36">
        <v>57184.81581045355</v>
      </c>
      <c r="H132" s="36">
        <v>58970.515367344255</v>
      </c>
      <c r="I132" s="37">
        <v>60756.21492423495</v>
      </c>
      <c r="J132" s="37">
        <v>62541.91448112567</v>
      </c>
      <c r="K132" s="37">
        <v>64327.614038016356</v>
      </c>
      <c r="L132" s="37">
        <v>66113.31359490707</v>
      </c>
      <c r="M132" s="37">
        <v>67899.01315179776</v>
      </c>
      <c r="N132" s="4"/>
      <c r="O132" s="13">
        <v>15.0</v>
      </c>
      <c r="P132" s="18">
        <v>0.258819</v>
      </c>
      <c r="Q132" s="38">
        <v>98337.9189588907</v>
      </c>
      <c r="R132" s="39">
        <v>100123.61851578145</v>
      </c>
      <c r="S132" s="39">
        <v>101909.31807267212</v>
      </c>
      <c r="T132" s="39">
        <v>103695.01762956282</v>
      </c>
      <c r="U132" s="39">
        <v>105480.71718645356</v>
      </c>
      <c r="V132" s="39">
        <v>107266.41674334425</v>
      </c>
      <c r="W132" s="39">
        <v>109052.11630023495</v>
      </c>
      <c r="X132" s="40">
        <v>110837.81585712564</v>
      </c>
      <c r="Y132" s="40">
        <v>112623.5154140163</v>
      </c>
      <c r="Z132" s="40">
        <v>114409.2149709071</v>
      </c>
      <c r="AA132" s="41">
        <v>116194.91452779778</v>
      </c>
      <c r="AB132" s="4"/>
    </row>
    <row r="133">
      <c r="A133" s="35">
        <v>20.0</v>
      </c>
      <c r="B133" s="35">
        <v>0.34202014</v>
      </c>
      <c r="C133" s="36">
        <v>50616.056733149395</v>
      </c>
      <c r="D133" s="36">
        <v>52975.79544029879</v>
      </c>
      <c r="E133" s="36">
        <v>55335.53414744816</v>
      </c>
      <c r="F133" s="36">
        <v>57695.272854597526</v>
      </c>
      <c r="G133" s="37">
        <v>60055.01156174694</v>
      </c>
      <c r="H133" s="37">
        <v>62414.75026889633</v>
      </c>
      <c r="I133" s="37">
        <v>64774.488976045715</v>
      </c>
      <c r="J133" s="37">
        <v>67134.22768319509</v>
      </c>
      <c r="K133" s="42">
        <v>69493.96639034447</v>
      </c>
      <c r="L133" s="42">
        <v>71853.70509749386</v>
      </c>
      <c r="M133" s="42">
        <v>74213.44380464326</v>
      </c>
      <c r="N133" s="4"/>
      <c r="O133" s="13">
        <v>20.0</v>
      </c>
      <c r="P133" s="18">
        <v>0.34202014</v>
      </c>
      <c r="Q133" s="38">
        <v>98911.95810914939</v>
      </c>
      <c r="R133" s="39">
        <v>101271.69681629878</v>
      </c>
      <c r="S133" s="39">
        <v>103631.43552344815</v>
      </c>
      <c r="T133" s="39">
        <v>105991.17423059752</v>
      </c>
      <c r="U133" s="39">
        <v>108350.91293774694</v>
      </c>
      <c r="V133" s="40">
        <v>110710.65164489632</v>
      </c>
      <c r="W133" s="40">
        <v>113070.39035204575</v>
      </c>
      <c r="X133" s="40">
        <v>115430.12905919507</v>
      </c>
      <c r="Y133" s="40">
        <v>117789.86776634445</v>
      </c>
      <c r="Z133" s="43">
        <v>120149.60647349386</v>
      </c>
      <c r="AA133" s="44">
        <v>122509.34518064326</v>
      </c>
      <c r="AB133" s="4"/>
    </row>
    <row r="134">
      <c r="A134" s="35">
        <v>25.0</v>
      </c>
      <c r="B134" s="35">
        <v>0.4226182617</v>
      </c>
      <c r="C134" s="36">
        <v>51172.13658125139</v>
      </c>
      <c r="D134" s="36">
        <v>54087.955136502795</v>
      </c>
      <c r="E134" s="36">
        <v>57003.773691754155</v>
      </c>
      <c r="F134" s="36">
        <v>59919.59224700559</v>
      </c>
      <c r="G134" s="37">
        <v>62835.41080225697</v>
      </c>
      <c r="H134" s="37">
        <v>65751.22935750837</v>
      </c>
      <c r="I134" s="37">
        <v>68667.04791275975</v>
      </c>
      <c r="J134" s="42">
        <v>71582.86646801117</v>
      </c>
      <c r="K134" s="42">
        <v>74498.68502326254</v>
      </c>
      <c r="L134" s="42">
        <v>77414.50357851396</v>
      </c>
      <c r="M134" s="45">
        <v>80330.32213376535</v>
      </c>
      <c r="N134" s="4"/>
      <c r="O134" s="13">
        <v>25.0</v>
      </c>
      <c r="P134" s="18">
        <v>0.4226182617</v>
      </c>
      <c r="Q134" s="38">
        <v>99468.03795725142</v>
      </c>
      <c r="R134" s="39">
        <v>102383.85651250278</v>
      </c>
      <c r="S134" s="39">
        <v>105299.67506775421</v>
      </c>
      <c r="T134" s="39">
        <v>108215.49362300559</v>
      </c>
      <c r="U134" s="40">
        <v>111131.31217825695</v>
      </c>
      <c r="V134" s="40">
        <v>114047.13073350837</v>
      </c>
      <c r="W134" s="40">
        <v>116962.94928875972</v>
      </c>
      <c r="X134" s="40">
        <v>119878.76784401116</v>
      </c>
      <c r="Y134" s="43">
        <v>122794.58639926257</v>
      </c>
      <c r="Z134" s="43">
        <v>125710.40495451393</v>
      </c>
      <c r="AA134" s="44">
        <v>128626.2235097653</v>
      </c>
      <c r="AB134" s="4"/>
    </row>
    <row r="135">
      <c r="A135" s="35">
        <v>30.0</v>
      </c>
      <c r="B135" s="35">
        <v>0.5</v>
      </c>
      <c r="C135" s="36">
        <v>51706.02526714287</v>
      </c>
      <c r="D135" s="36">
        <v>55155.73250828573</v>
      </c>
      <c r="E135" s="36">
        <v>58605.43974942856</v>
      </c>
      <c r="F135" s="37">
        <v>62055.14699057145</v>
      </c>
      <c r="G135" s="37">
        <v>65504.85423171427</v>
      </c>
      <c r="H135" s="37">
        <v>68954.56147285717</v>
      </c>
      <c r="I135" s="42">
        <v>72404.268714</v>
      </c>
      <c r="J135" s="42">
        <v>75853.97595514286</v>
      </c>
      <c r="K135" s="42">
        <v>79303.68319628572</v>
      </c>
      <c r="L135" s="45">
        <v>82753.39043742856</v>
      </c>
      <c r="M135" s="45">
        <v>86203.09767857142</v>
      </c>
      <c r="N135" s="4"/>
      <c r="O135" s="13">
        <v>30.0</v>
      </c>
      <c r="P135" s="20">
        <v>0.5</v>
      </c>
      <c r="Q135" s="39">
        <v>100001.92664314286</v>
      </c>
      <c r="R135" s="39">
        <v>103451.63388428572</v>
      </c>
      <c r="S135" s="39">
        <v>106901.34112542857</v>
      </c>
      <c r="T135" s="40">
        <v>110351.04836657141</v>
      </c>
      <c r="U135" s="40">
        <v>113800.7556077143</v>
      </c>
      <c r="V135" s="40">
        <v>117250.46284885712</v>
      </c>
      <c r="W135" s="43">
        <v>120700.17009000003</v>
      </c>
      <c r="X135" s="43">
        <v>124149.87733114282</v>
      </c>
      <c r="Y135" s="43">
        <v>127599.58457228573</v>
      </c>
      <c r="Z135" s="46">
        <v>131049.29181342857</v>
      </c>
      <c r="AA135" s="47">
        <v>134498.9990545714</v>
      </c>
      <c r="AB135" s="4"/>
    </row>
    <row r="136">
      <c r="A136" s="35">
        <v>35.0</v>
      </c>
      <c r="B136" s="35">
        <v>0.5735764364</v>
      </c>
      <c r="C136" s="36">
        <v>52213.65959799598</v>
      </c>
      <c r="D136" s="36">
        <v>56171.00116999197</v>
      </c>
      <c r="E136" s="37">
        <v>60128.342741987966</v>
      </c>
      <c r="F136" s="37">
        <v>64085.68431398396</v>
      </c>
      <c r="G136" s="37">
        <v>68043.02588597997</v>
      </c>
      <c r="H136" s="42">
        <v>72000.36745797592</v>
      </c>
      <c r="I136" s="42">
        <v>75957.70902997194</v>
      </c>
      <c r="J136" s="42">
        <v>79915.05060196792</v>
      </c>
      <c r="K136" s="45">
        <v>83872.3921739639</v>
      </c>
      <c r="L136" s="45">
        <v>87829.73374595994</v>
      </c>
      <c r="M136" s="38">
        <v>91787.07531795591</v>
      </c>
      <c r="N136" s="4"/>
      <c r="O136" s="13">
        <v>35.0</v>
      </c>
      <c r="P136" s="20">
        <v>0.5735764364</v>
      </c>
      <c r="Q136" s="39">
        <v>100509.560973996</v>
      </c>
      <c r="R136" s="39">
        <v>104466.90254599196</v>
      </c>
      <c r="S136" s="39">
        <v>108424.24411798797</v>
      </c>
      <c r="T136" s="40">
        <v>112381.58568998396</v>
      </c>
      <c r="U136" s="40">
        <v>116338.92726197993</v>
      </c>
      <c r="V136" s="43">
        <v>120296.26883397598</v>
      </c>
      <c r="W136" s="43">
        <v>124253.61040597192</v>
      </c>
      <c r="X136" s="43">
        <v>128210.95197796792</v>
      </c>
      <c r="Y136" s="46">
        <v>132168.29354996394</v>
      </c>
      <c r="Z136" s="46">
        <v>136125.63512195987</v>
      </c>
      <c r="AA136" s="48">
        <v>140082.97669395592</v>
      </c>
      <c r="AB136" s="4"/>
    </row>
    <row r="137">
      <c r="A137" s="35">
        <v>40.0</v>
      </c>
      <c r="B137" s="35">
        <v>0.642787</v>
      </c>
      <c r="C137" s="36">
        <v>52691.17196282498</v>
      </c>
      <c r="D137" s="36">
        <v>57126.02589964996</v>
      </c>
      <c r="E137" s="37">
        <v>61560.87983647496</v>
      </c>
      <c r="F137" s="37">
        <v>65995.73377329993</v>
      </c>
      <c r="G137" s="42">
        <v>70430.58771012494</v>
      </c>
      <c r="H137" s="42">
        <v>74865.44164694994</v>
      </c>
      <c r="I137" s="42">
        <v>79300.29558377489</v>
      </c>
      <c r="J137" s="45">
        <v>83735.14952059988</v>
      </c>
      <c r="K137" s="45">
        <v>88170.00345742489</v>
      </c>
      <c r="L137" s="38">
        <v>92604.85739424988</v>
      </c>
      <c r="M137" s="38">
        <v>97039.71133107484</v>
      </c>
      <c r="N137" s="4"/>
      <c r="O137" s="13">
        <v>40.0</v>
      </c>
      <c r="P137" s="20">
        <v>0.642787</v>
      </c>
      <c r="Q137" s="39">
        <v>100987.073338825</v>
      </c>
      <c r="R137" s="39">
        <v>105421.92727564996</v>
      </c>
      <c r="S137" s="39">
        <v>109856.78121247495</v>
      </c>
      <c r="T137" s="40">
        <v>114291.63514929992</v>
      </c>
      <c r="U137" s="40">
        <v>118726.48908612493</v>
      </c>
      <c r="V137" s="43">
        <v>123161.34302294992</v>
      </c>
      <c r="W137" s="43">
        <v>127596.19695977487</v>
      </c>
      <c r="X137" s="46">
        <v>132031.05089659986</v>
      </c>
      <c r="Y137" s="46">
        <v>136465.9048334249</v>
      </c>
      <c r="Z137" s="49">
        <v>140900.75877024987</v>
      </c>
      <c r="AA137" s="48">
        <v>145335.61270707488</v>
      </c>
      <c r="AB137" s="4"/>
    </row>
    <row r="138">
      <c r="A138" s="35">
        <v>45.0</v>
      </c>
      <c r="B138" s="35">
        <v>0.7071067</v>
      </c>
      <c r="C138" s="36">
        <v>53134.94023250128</v>
      </c>
      <c r="D138" s="36">
        <v>58013.56243900253</v>
      </c>
      <c r="E138" s="37">
        <v>62892.18464550379</v>
      </c>
      <c r="F138" s="37">
        <v>67770.80685200503</v>
      </c>
      <c r="G138" s="42">
        <v>72649.4290585063</v>
      </c>
      <c r="H138" s="42">
        <v>77528.05126500758</v>
      </c>
      <c r="I138" s="45">
        <v>82406.67347150882</v>
      </c>
      <c r="J138" s="45">
        <v>87285.29567801011</v>
      </c>
      <c r="K138" s="38">
        <v>92163.91788451133</v>
      </c>
      <c r="L138" s="38">
        <v>97042.54009101259</v>
      </c>
      <c r="M138" s="39">
        <v>101921.16229751385</v>
      </c>
      <c r="N138" s="4"/>
      <c r="O138" s="13">
        <v>45.0</v>
      </c>
      <c r="P138" s="20">
        <v>0.7071067</v>
      </c>
      <c r="Q138" s="39">
        <v>101430.84160850123</v>
      </c>
      <c r="R138" s="39">
        <v>106309.46381500256</v>
      </c>
      <c r="S138" s="40">
        <v>111188.08602150378</v>
      </c>
      <c r="T138" s="40">
        <v>116066.70822800504</v>
      </c>
      <c r="U138" s="43">
        <v>120945.33043450628</v>
      </c>
      <c r="V138" s="43">
        <v>125823.95264100758</v>
      </c>
      <c r="W138" s="46">
        <v>130702.5748475088</v>
      </c>
      <c r="X138" s="46">
        <v>135581.1970540101</v>
      </c>
      <c r="Y138" s="49">
        <v>140459.81926051129</v>
      </c>
      <c r="Z138" s="49">
        <v>145338.44146701257</v>
      </c>
      <c r="AA138" s="50">
        <v>150217.06367351383</v>
      </c>
      <c r="AB138" s="4"/>
    </row>
    <row r="139">
      <c r="A139" s="35">
        <v>50.0</v>
      </c>
      <c r="B139" s="35">
        <v>0.76604444</v>
      </c>
      <c r="C139" s="36">
        <v>53541.57612941046</v>
      </c>
      <c r="D139" s="36">
        <v>58826.8342328209</v>
      </c>
      <c r="E139" s="37">
        <v>64112.092336231355</v>
      </c>
      <c r="F139" s="37">
        <v>69397.35043964178</v>
      </c>
      <c r="G139" s="42">
        <v>74682.60854305225</v>
      </c>
      <c r="H139" s="42">
        <v>79967.86664646269</v>
      </c>
      <c r="I139" s="45">
        <v>85253.12474987314</v>
      </c>
      <c r="J139" s="38">
        <v>90538.38285328358</v>
      </c>
      <c r="K139" s="38">
        <v>95823.64095669403</v>
      </c>
      <c r="L139" s="39">
        <v>101108.89906010452</v>
      </c>
      <c r="M139" s="39">
        <v>106394.1571635149</v>
      </c>
      <c r="N139" s="4"/>
      <c r="O139" s="13">
        <v>50.0</v>
      </c>
      <c r="P139" s="20">
        <v>0.76604444</v>
      </c>
      <c r="Q139" s="39">
        <v>101837.47750541044</v>
      </c>
      <c r="R139" s="39">
        <v>107122.73560882092</v>
      </c>
      <c r="S139" s="40">
        <v>112407.99371223139</v>
      </c>
      <c r="T139" s="40">
        <v>117693.2518156418</v>
      </c>
      <c r="U139" s="43">
        <v>122978.50991905227</v>
      </c>
      <c r="V139" s="43">
        <v>128263.76802246268</v>
      </c>
      <c r="W139" s="46">
        <v>133549.02612587315</v>
      </c>
      <c r="X139" s="46">
        <v>138834.2842292836</v>
      </c>
      <c r="Y139" s="49">
        <v>144119.54233269402</v>
      </c>
      <c r="Z139" s="49">
        <v>149404.8004361045</v>
      </c>
      <c r="AA139" s="50">
        <v>154690.0585395149</v>
      </c>
      <c r="AB139" s="4"/>
    </row>
    <row r="140">
      <c r="A140" s="35">
        <v>55.0</v>
      </c>
      <c r="B140" s="35">
        <v>0.819152</v>
      </c>
      <c r="C140" s="36">
        <v>53907.987197993316</v>
      </c>
      <c r="D140" s="36">
        <v>59559.6563699866</v>
      </c>
      <c r="E140" s="37">
        <v>65211.32554197992</v>
      </c>
      <c r="F140" s="42">
        <v>70862.99471397324</v>
      </c>
      <c r="G140" s="42">
        <v>76514.66388596653</v>
      </c>
      <c r="H140" s="45">
        <v>82166.33305795986</v>
      </c>
      <c r="I140" s="45">
        <v>87818.00222995316</v>
      </c>
      <c r="J140" s="38">
        <v>93469.67140194649</v>
      </c>
      <c r="K140" s="38">
        <v>99121.34057393974</v>
      </c>
      <c r="L140" s="39">
        <v>104773.00974593309</v>
      </c>
      <c r="M140" s="40">
        <v>110424.67891792639</v>
      </c>
      <c r="N140" s="4"/>
      <c r="O140" s="13">
        <v>55.0</v>
      </c>
      <c r="P140" s="20">
        <v>0.819152</v>
      </c>
      <c r="Q140" s="39">
        <v>102203.88857399327</v>
      </c>
      <c r="R140" s="39">
        <v>107855.55774598663</v>
      </c>
      <c r="S140" s="40">
        <v>113507.22691797996</v>
      </c>
      <c r="T140" s="40">
        <v>119158.89608997325</v>
      </c>
      <c r="U140" s="43">
        <v>124810.56526196658</v>
      </c>
      <c r="V140" s="46">
        <v>130462.23443395983</v>
      </c>
      <c r="W140" s="46">
        <v>136113.9036059532</v>
      </c>
      <c r="X140" s="49">
        <v>141765.5727779465</v>
      </c>
      <c r="Y140" s="49">
        <v>147417.2419499398</v>
      </c>
      <c r="Z140" s="51">
        <v>153068.91112193308</v>
      </c>
      <c r="AA140" s="50">
        <v>158720.58029392644</v>
      </c>
      <c r="AB140" s="4"/>
    </row>
    <row r="141">
      <c r="A141" s="35">
        <v>60.0</v>
      </c>
      <c r="B141" s="35">
        <v>0.8660254</v>
      </c>
      <c r="C141" s="36">
        <v>54231.38621278728</v>
      </c>
      <c r="D141" s="37">
        <v>60206.45439957457</v>
      </c>
      <c r="E141" s="37">
        <v>66181.52258636183</v>
      </c>
      <c r="F141" s="42">
        <v>72156.59077314915</v>
      </c>
      <c r="G141" s="42">
        <v>78131.65895993641</v>
      </c>
      <c r="H141" s="45">
        <v>84106.72714672367</v>
      </c>
      <c r="I141" s="38">
        <v>90081.79533351096</v>
      </c>
      <c r="J141" s="38">
        <v>96056.86352029823</v>
      </c>
      <c r="K141" s="39">
        <v>102031.93170708552</v>
      </c>
      <c r="L141" s="39">
        <v>108006.99989387277</v>
      </c>
      <c r="M141" s="40">
        <v>113982.06808066009</v>
      </c>
      <c r="N141" s="4"/>
      <c r="O141" s="13">
        <v>60.0</v>
      </c>
      <c r="P141" s="20">
        <v>0.8660254</v>
      </c>
      <c r="Q141" s="39">
        <v>102527.28758878728</v>
      </c>
      <c r="R141" s="39">
        <v>108502.35577557451</v>
      </c>
      <c r="S141" s="40">
        <v>114477.42396236183</v>
      </c>
      <c r="T141" s="43">
        <v>120452.49214914911</v>
      </c>
      <c r="U141" s="43">
        <v>126427.56033593639</v>
      </c>
      <c r="V141" s="46">
        <v>132402.62852272368</v>
      </c>
      <c r="W141" s="46">
        <v>138377.696709511</v>
      </c>
      <c r="X141" s="49">
        <v>144352.7648962982</v>
      </c>
      <c r="Y141" s="51">
        <v>150327.83308308548</v>
      </c>
      <c r="Z141" s="51">
        <v>156302.90126987276</v>
      </c>
      <c r="AA141" s="52">
        <v>162277.9694566601</v>
      </c>
      <c r="AB141" s="4"/>
    </row>
    <row r="142">
      <c r="A142" s="35">
        <v>65.0</v>
      </c>
      <c r="B142" s="35">
        <v>0.9063077</v>
      </c>
      <c r="C142" s="36">
        <v>54509.31049678705</v>
      </c>
      <c r="D142" s="37">
        <v>60762.302967574105</v>
      </c>
      <c r="E142" s="37">
        <v>67015.2954383612</v>
      </c>
      <c r="F142" s="42">
        <v>73268.28790914825</v>
      </c>
      <c r="G142" s="42">
        <v>79521.28037993528</v>
      </c>
      <c r="H142" s="45">
        <v>85774.27285072235</v>
      </c>
      <c r="I142" s="38">
        <v>92027.2653215094</v>
      </c>
      <c r="J142" s="38">
        <v>98280.25779229646</v>
      </c>
      <c r="K142" s="39">
        <v>104533.25026308348</v>
      </c>
      <c r="L142" s="40">
        <v>110786.2427338706</v>
      </c>
      <c r="M142" s="40">
        <v>117039.23520465767</v>
      </c>
      <c r="N142" s="4"/>
      <c r="O142" s="13">
        <v>65.0</v>
      </c>
      <c r="P142" s="20">
        <v>0.9063077</v>
      </c>
      <c r="Q142" s="39">
        <v>102805.21187278704</v>
      </c>
      <c r="R142" s="39">
        <v>109058.2043435741</v>
      </c>
      <c r="S142" s="40">
        <v>115311.19681436112</v>
      </c>
      <c r="T142" s="43">
        <v>121564.18928514821</v>
      </c>
      <c r="U142" s="43">
        <v>127817.1817559353</v>
      </c>
      <c r="V142" s="46">
        <v>134070.17422672236</v>
      </c>
      <c r="W142" s="49">
        <v>140323.16669750944</v>
      </c>
      <c r="X142" s="49">
        <v>146576.15916829652</v>
      </c>
      <c r="Y142" s="51">
        <v>152829.15163908352</v>
      </c>
      <c r="Z142" s="51">
        <v>159082.1441098706</v>
      </c>
      <c r="AA142" s="52">
        <v>165335.13658065762</v>
      </c>
      <c r="AB142" s="4"/>
    </row>
    <row r="143">
      <c r="A143" s="35">
        <v>70.0</v>
      </c>
      <c r="B143" s="35">
        <v>0.8660254</v>
      </c>
      <c r="C143" s="36">
        <v>54231.38621278728</v>
      </c>
      <c r="D143" s="37">
        <v>60206.45439957457</v>
      </c>
      <c r="E143" s="37">
        <v>66181.52258636183</v>
      </c>
      <c r="F143" s="42">
        <v>72156.59077314915</v>
      </c>
      <c r="G143" s="42">
        <v>78131.65895993641</v>
      </c>
      <c r="H143" s="45">
        <v>84106.72714672367</v>
      </c>
      <c r="I143" s="38">
        <v>90081.79533351096</v>
      </c>
      <c r="J143" s="38">
        <v>96056.86352029823</v>
      </c>
      <c r="K143" s="39">
        <v>102031.93170708552</v>
      </c>
      <c r="L143" s="39">
        <v>108006.99989387277</v>
      </c>
      <c r="M143" s="40">
        <v>113982.06808066009</v>
      </c>
      <c r="N143" s="4"/>
      <c r="O143" s="13">
        <v>70.0</v>
      </c>
      <c r="P143" s="20">
        <v>0.8660254</v>
      </c>
      <c r="Q143" s="39">
        <v>102527.28758878728</v>
      </c>
      <c r="R143" s="39">
        <v>108502.35577557451</v>
      </c>
      <c r="S143" s="40">
        <v>114477.42396236183</v>
      </c>
      <c r="T143" s="43">
        <v>120452.49214914911</v>
      </c>
      <c r="U143" s="43">
        <v>126427.56033593639</v>
      </c>
      <c r="V143" s="46">
        <v>132402.62852272368</v>
      </c>
      <c r="W143" s="46">
        <v>138377.696709511</v>
      </c>
      <c r="X143" s="49">
        <v>144352.7648962982</v>
      </c>
      <c r="Y143" s="51">
        <v>150327.83308308548</v>
      </c>
      <c r="Z143" s="51">
        <v>156302.90126987276</v>
      </c>
      <c r="AA143" s="52">
        <v>162277.9694566601</v>
      </c>
      <c r="AB143" s="4"/>
    </row>
    <row r="144">
      <c r="A144" s="35">
        <v>75.0</v>
      </c>
      <c r="B144" s="35">
        <v>0.9659258</v>
      </c>
      <c r="C144" s="36">
        <v>54920.640479333415</v>
      </c>
      <c r="D144" s="37">
        <v>61584.96293266682</v>
      </c>
      <c r="E144" s="37">
        <v>68249.28538600025</v>
      </c>
      <c r="F144" s="42">
        <v>74913.60783933364</v>
      </c>
      <c r="G144" s="45">
        <v>81577.93029266708</v>
      </c>
      <c r="H144" s="45">
        <v>88242.2527460005</v>
      </c>
      <c r="I144" s="38">
        <v>94906.5751993339</v>
      </c>
      <c r="J144" s="39">
        <v>101570.89765266735</v>
      </c>
      <c r="K144" s="39">
        <v>108235.22010600075</v>
      </c>
      <c r="L144" s="40">
        <v>114899.54255933414</v>
      </c>
      <c r="M144" s="43">
        <v>121563.86501266756</v>
      </c>
      <c r="N144" s="4"/>
      <c r="O144" s="13">
        <v>75.0</v>
      </c>
      <c r="P144" s="20">
        <v>0.9659258</v>
      </c>
      <c r="Q144" s="39">
        <v>103216.54185533342</v>
      </c>
      <c r="R144" s="39">
        <v>109880.86430866686</v>
      </c>
      <c r="S144" s="40">
        <v>116545.18676200026</v>
      </c>
      <c r="T144" s="43">
        <v>123209.5092153337</v>
      </c>
      <c r="U144" s="43">
        <v>129873.83166866707</v>
      </c>
      <c r="V144" s="46">
        <v>136538.1541220005</v>
      </c>
      <c r="W144" s="49">
        <v>143202.4765753339</v>
      </c>
      <c r="X144" s="49">
        <v>149866.7990286673</v>
      </c>
      <c r="Y144" s="51">
        <v>156531.12148200072</v>
      </c>
      <c r="Z144" s="53">
        <v>163195.44393533416</v>
      </c>
      <c r="AA144" s="52">
        <v>169859.7663886676</v>
      </c>
      <c r="AB144" s="4"/>
    </row>
    <row r="145">
      <c r="A145" s="35">
        <v>80.0</v>
      </c>
      <c r="B145" s="35">
        <v>0.9848077</v>
      </c>
      <c r="C145" s="36">
        <v>55050.914533646486</v>
      </c>
      <c r="D145" s="37">
        <v>61845.511041292986</v>
      </c>
      <c r="E145" s="37">
        <v>68640.10754893946</v>
      </c>
      <c r="F145" s="42">
        <v>75434.70405658596</v>
      </c>
      <c r="G145" s="45">
        <v>82229.30056423241</v>
      </c>
      <c r="H145" s="45">
        <v>89023.89707187892</v>
      </c>
      <c r="I145" s="38">
        <v>95818.49357952538</v>
      </c>
      <c r="J145" s="39">
        <v>102613.09008717188</v>
      </c>
      <c r="K145" s="39">
        <v>109407.68659481838</v>
      </c>
      <c r="L145" s="40">
        <v>116202.28310246483</v>
      </c>
      <c r="M145" s="43">
        <v>122996.8796101113</v>
      </c>
      <c r="N145" s="4"/>
      <c r="O145" s="13">
        <v>80.0</v>
      </c>
      <c r="P145" s="20">
        <v>0.9848077</v>
      </c>
      <c r="Q145" s="39">
        <v>103346.81590964648</v>
      </c>
      <c r="R145" s="40">
        <v>110141.41241729296</v>
      </c>
      <c r="S145" s="40">
        <v>116936.00892493947</v>
      </c>
      <c r="T145" s="43">
        <v>123730.60543258597</v>
      </c>
      <c r="U145" s="46">
        <v>130525.20194023238</v>
      </c>
      <c r="V145" s="46">
        <v>137319.79844787891</v>
      </c>
      <c r="W145" s="49">
        <v>144114.3949555254</v>
      </c>
      <c r="X145" s="51">
        <v>150908.9914631719</v>
      </c>
      <c r="Y145" s="51">
        <v>157703.5879708184</v>
      </c>
      <c r="Z145" s="53">
        <v>164498.18447846486</v>
      </c>
      <c r="AA145" s="54">
        <v>171292.78098611132</v>
      </c>
      <c r="AB145" s="4"/>
    </row>
    <row r="146">
      <c r="A146" s="35">
        <v>85.0</v>
      </c>
      <c r="B146" s="35">
        <v>0.9961946981</v>
      </c>
      <c r="C146" s="36">
        <v>55129.47815324738</v>
      </c>
      <c r="D146" s="37">
        <v>62002.63828049475</v>
      </c>
      <c r="E146" s="37">
        <v>68875.79840774214</v>
      </c>
      <c r="F146" s="42">
        <v>75748.95853498952</v>
      </c>
      <c r="G146" s="45">
        <v>82622.11866223694</v>
      </c>
      <c r="H146" s="45">
        <v>89495.2787894843</v>
      </c>
      <c r="I146" s="38">
        <v>96368.4389167317</v>
      </c>
      <c r="J146" s="39">
        <v>103241.5990439791</v>
      </c>
      <c r="K146" s="40">
        <v>110114.75917122648</v>
      </c>
      <c r="L146" s="40">
        <v>116987.91929847389</v>
      </c>
      <c r="M146" s="43">
        <v>123861.07942572124</v>
      </c>
      <c r="N146" s="4"/>
      <c r="O146" s="13">
        <v>85.0</v>
      </c>
      <c r="P146" s="20">
        <v>0.9961946981</v>
      </c>
      <c r="Q146" s="39">
        <v>103425.37952924738</v>
      </c>
      <c r="R146" s="40">
        <v>110298.53965649476</v>
      </c>
      <c r="S146" s="40">
        <v>117171.6997837422</v>
      </c>
      <c r="T146" s="43">
        <v>124044.85991098954</v>
      </c>
      <c r="U146" s="46">
        <v>130918.02003823694</v>
      </c>
      <c r="V146" s="46">
        <v>137791.1801654843</v>
      </c>
      <c r="W146" s="49">
        <v>144664.34029273174</v>
      </c>
      <c r="X146" s="51">
        <v>151537.50041997907</v>
      </c>
      <c r="Y146" s="51">
        <v>158410.66054722646</v>
      </c>
      <c r="Z146" s="53">
        <v>165283.82067447389</v>
      </c>
      <c r="AA146" s="54">
        <v>172156.98080172128</v>
      </c>
      <c r="AB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>
      <c r="A150" s="56" t="s">
        <v>16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57"/>
      <c r="O150" s="56" t="s">
        <v>17</v>
      </c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>
      <c r="A151" s="24"/>
      <c r="B151" s="24"/>
      <c r="C151" s="25" t="s">
        <v>1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58"/>
      <c r="O151" s="24"/>
      <c r="P151" s="24"/>
      <c r="Q151" s="25" t="s">
        <v>1</v>
      </c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>
      <c r="A152" s="24"/>
      <c r="B152" s="24"/>
      <c r="C152" s="13">
        <v>1.0</v>
      </c>
      <c r="D152" s="13">
        <v>2.0</v>
      </c>
      <c r="E152" s="13">
        <v>3.0</v>
      </c>
      <c r="F152" s="13">
        <v>4.0</v>
      </c>
      <c r="G152" s="13">
        <v>5.0</v>
      </c>
      <c r="H152" s="13">
        <v>6.0</v>
      </c>
      <c r="I152" s="13">
        <v>7.0</v>
      </c>
      <c r="J152" s="13">
        <v>8.0</v>
      </c>
      <c r="K152" s="13">
        <v>9.0</v>
      </c>
      <c r="L152" s="13">
        <v>10.0</v>
      </c>
      <c r="M152" s="13">
        <v>11.0</v>
      </c>
      <c r="N152" s="22"/>
      <c r="O152" s="24"/>
      <c r="P152" s="24"/>
      <c r="Q152" s="13">
        <v>1.0</v>
      </c>
      <c r="R152" s="13">
        <v>2.0</v>
      </c>
      <c r="S152" s="13">
        <v>3.0</v>
      </c>
      <c r="T152" s="13">
        <v>4.0</v>
      </c>
      <c r="U152" s="13">
        <v>5.0</v>
      </c>
      <c r="V152" s="13">
        <v>6.0</v>
      </c>
      <c r="W152" s="13">
        <v>7.0</v>
      </c>
      <c r="X152" s="13">
        <v>8.0</v>
      </c>
      <c r="Y152" s="13">
        <v>9.0</v>
      </c>
      <c r="Z152" s="13">
        <v>10.0</v>
      </c>
      <c r="AA152" s="13">
        <v>11.0</v>
      </c>
    </row>
    <row r="153">
      <c r="A153" s="24"/>
      <c r="B153" s="24"/>
      <c r="C153" s="25" t="s">
        <v>2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58"/>
      <c r="O153" s="24"/>
      <c r="P153" s="24"/>
      <c r="Q153" s="25" t="s">
        <v>2</v>
      </c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>
      <c r="A154" s="13" t="s">
        <v>3</v>
      </c>
      <c r="B154" s="16" t="s">
        <v>4</v>
      </c>
      <c r="C154" s="17">
        <v>0.3048</v>
      </c>
      <c r="D154" s="17">
        <v>0.6096</v>
      </c>
      <c r="E154" s="17">
        <v>0.9144000000000001</v>
      </c>
      <c r="F154" s="17">
        <v>1.2192</v>
      </c>
      <c r="G154" s="17">
        <v>1.524</v>
      </c>
      <c r="H154" s="17">
        <v>1.8288000000000002</v>
      </c>
      <c r="I154" s="17">
        <v>2.1336</v>
      </c>
      <c r="J154" s="17">
        <v>2.4384</v>
      </c>
      <c r="K154" s="17">
        <v>2.7432000000000003</v>
      </c>
      <c r="L154" s="17">
        <v>3.048</v>
      </c>
      <c r="M154" s="17">
        <v>3.3528000000000002</v>
      </c>
      <c r="N154" s="4"/>
      <c r="O154" s="13" t="s">
        <v>3</v>
      </c>
      <c r="P154" s="16" t="s">
        <v>4</v>
      </c>
      <c r="Q154" s="17">
        <v>0.3048</v>
      </c>
      <c r="R154" s="17">
        <v>0.6096</v>
      </c>
      <c r="S154" s="17">
        <v>0.9144000000000001</v>
      </c>
      <c r="T154" s="17">
        <v>1.2192</v>
      </c>
      <c r="U154" s="17">
        <v>1.524</v>
      </c>
      <c r="V154" s="17">
        <v>1.8288000000000002</v>
      </c>
      <c r="W154" s="17">
        <v>2.1336</v>
      </c>
      <c r="X154" s="17">
        <v>2.4384</v>
      </c>
      <c r="Y154" s="17">
        <v>2.7432000000000003</v>
      </c>
      <c r="Z154" s="17">
        <v>3.048</v>
      </c>
      <c r="AA154" s="17">
        <v>3.3528000000000002</v>
      </c>
    </row>
    <row r="155">
      <c r="A155" s="13">
        <v>15.0</v>
      </c>
      <c r="B155" s="18">
        <v>0.258819</v>
      </c>
      <c r="C155" s="19">
        <f t="shared" ref="C155:M155" si="158">(-O27+SQRT(O27^2+(2*9.81*3.048)))/9.81</f>
        <v>0.7610407647</v>
      </c>
      <c r="D155" s="19">
        <f t="shared" si="158"/>
        <v>0.7500378281</v>
      </c>
      <c r="E155" s="19">
        <f t="shared" si="158"/>
        <v>0.7417081417</v>
      </c>
      <c r="F155" s="19">
        <f t="shared" si="158"/>
        <v>0.7347620867</v>
      </c>
      <c r="G155" s="19">
        <f t="shared" si="158"/>
        <v>0.7287001405</v>
      </c>
      <c r="H155" s="19">
        <f t="shared" si="158"/>
        <v>0.7232661177</v>
      </c>
      <c r="I155" s="19">
        <f t="shared" si="158"/>
        <v>0.7183078327</v>
      </c>
      <c r="J155" s="19">
        <f t="shared" si="158"/>
        <v>0.7137261285</v>
      </c>
      <c r="K155" s="19">
        <f t="shared" si="158"/>
        <v>0.7094521302</v>
      </c>
      <c r="L155" s="19">
        <f t="shared" si="158"/>
        <v>0.7054356909</v>
      </c>
      <c r="M155" s="19">
        <f t="shared" si="158"/>
        <v>0.7016389538</v>
      </c>
      <c r="N155" s="59"/>
      <c r="O155" s="13">
        <v>15.0</v>
      </c>
      <c r="P155" s="18">
        <v>0.258819</v>
      </c>
      <c r="Q155" s="19">
        <f t="shared" ref="Q155:AA155" si="159">(-O27+SQRT(O27^2+(2*9.81*(3.048*2))))/9.81</f>
        <v>1.087419779</v>
      </c>
      <c r="R155" s="19">
        <f t="shared" si="159"/>
        <v>1.076274171</v>
      </c>
      <c r="S155" s="19">
        <f t="shared" si="159"/>
        <v>1.067802007</v>
      </c>
      <c r="T155" s="19">
        <f t="shared" si="159"/>
        <v>1.060713669</v>
      </c>
      <c r="U155" s="19">
        <f t="shared" si="159"/>
        <v>1.054509633</v>
      </c>
      <c r="V155" s="19">
        <f t="shared" si="159"/>
        <v>1.048933713</v>
      </c>
      <c r="W155" s="19">
        <f t="shared" si="159"/>
        <v>1.043833724</v>
      </c>
      <c r="X155" s="19">
        <f t="shared" si="159"/>
        <v>1.039110508</v>
      </c>
      <c r="Y155" s="19">
        <f t="shared" si="159"/>
        <v>1.03469519</v>
      </c>
      <c r="Z155" s="19">
        <f t="shared" si="159"/>
        <v>1.030537622</v>
      </c>
      <c r="AA155" s="19">
        <f t="shared" si="159"/>
        <v>1.026599946</v>
      </c>
    </row>
    <row r="156">
      <c r="A156" s="13">
        <v>20.0</v>
      </c>
      <c r="B156" s="18">
        <v>0.34202014</v>
      </c>
      <c r="C156" s="19">
        <f t="shared" ref="C156:M156" si="160">(-O28+SQRT(O28^2+(2*9.81*3.048)))/9.81</f>
        <v>0.7472784568</v>
      </c>
      <c r="D156" s="19">
        <f t="shared" si="160"/>
        <v>0.7309471921</v>
      </c>
      <c r="E156" s="19">
        <f t="shared" si="160"/>
        <v>0.7186756945</v>
      </c>
      <c r="F156" s="19">
        <f t="shared" si="160"/>
        <v>0.7085049241</v>
      </c>
      <c r="G156" s="19">
        <f t="shared" si="160"/>
        <v>0.6996760673</v>
      </c>
      <c r="H156" s="19">
        <f t="shared" si="160"/>
        <v>0.6917999616</v>
      </c>
      <c r="I156" s="19">
        <f t="shared" si="160"/>
        <v>0.6846454293</v>
      </c>
      <c r="J156" s="19">
        <f t="shared" si="160"/>
        <v>0.6780618474</v>
      </c>
      <c r="K156" s="19">
        <f t="shared" si="160"/>
        <v>0.671944595</v>
      </c>
      <c r="L156" s="19">
        <f t="shared" si="160"/>
        <v>0.6662174999</v>
      </c>
      <c r="M156" s="19">
        <f t="shared" si="160"/>
        <v>0.6608230599</v>
      </c>
      <c r="N156" s="59"/>
      <c r="O156" s="13">
        <v>20.0</v>
      </c>
      <c r="P156" s="18">
        <v>0.34202014</v>
      </c>
      <c r="Q156" s="19">
        <f t="shared" ref="Q156:AA156" si="161">(-O28+SQRT(O28^2+(2*9.81*(3.048*2))))/9.81</f>
        <v>1.073470948</v>
      </c>
      <c r="R156" s="19">
        <f t="shared" si="161"/>
        <v>1.056811329</v>
      </c>
      <c r="S156" s="19">
        <f t="shared" si="161"/>
        <v>1.044212505</v>
      </c>
      <c r="T156" s="19">
        <f t="shared" si="161"/>
        <v>1.033715432</v>
      </c>
      <c r="U156" s="19">
        <f t="shared" si="161"/>
        <v>1.024561291</v>
      </c>
      <c r="V156" s="19">
        <f t="shared" si="161"/>
        <v>1.016360914</v>
      </c>
      <c r="W156" s="19">
        <f t="shared" si="161"/>
        <v>1.008883117</v>
      </c>
      <c r="X156" s="19">
        <f t="shared" si="161"/>
        <v>1.001977273</v>
      </c>
      <c r="Y156" s="19">
        <f t="shared" si="161"/>
        <v>0.995538754</v>
      </c>
      <c r="Z156" s="19">
        <f t="shared" si="161"/>
        <v>0.9894913837</v>
      </c>
      <c r="AA156" s="19">
        <f t="shared" si="161"/>
        <v>0.9837776542</v>
      </c>
    </row>
    <row r="157">
      <c r="A157" s="13">
        <v>25.0</v>
      </c>
      <c r="B157" s="18">
        <v>0.4226182617</v>
      </c>
      <c r="C157" s="19">
        <f t="shared" ref="C157:M157" si="162">(-O29+SQRT(O29^2+(2*9.81*3.048)))/9.81</f>
        <v>0.7325333994</v>
      </c>
      <c r="D157" s="19">
        <f t="shared" si="162"/>
        <v>0.7106742721</v>
      </c>
      <c r="E157" s="19">
        <f t="shared" si="162"/>
        <v>0.6943879977</v>
      </c>
      <c r="F157" s="19">
        <f t="shared" si="162"/>
        <v>0.6809837697</v>
      </c>
      <c r="G157" s="19">
        <f t="shared" si="162"/>
        <v>0.6694193538</v>
      </c>
      <c r="H157" s="19">
        <f t="shared" si="162"/>
        <v>0.6591602497</v>
      </c>
      <c r="I157" s="19">
        <f t="shared" si="162"/>
        <v>0.6498889569</v>
      </c>
      <c r="J157" s="19">
        <f t="shared" si="162"/>
        <v>0.6413986207</v>
      </c>
      <c r="K157" s="19">
        <f t="shared" si="162"/>
        <v>0.6335455718</v>
      </c>
      <c r="L157" s="19">
        <f t="shared" si="162"/>
        <v>0.6262252162</v>
      </c>
      <c r="M157" s="19">
        <f t="shared" si="162"/>
        <v>0.6193586037</v>
      </c>
      <c r="N157" s="59"/>
      <c r="O157" s="13">
        <v>25.0</v>
      </c>
      <c r="P157" s="18">
        <v>0.4226182617</v>
      </c>
      <c r="Q157" s="19">
        <f t="shared" ref="Q157:AA157" si="163">(-O29+SQRT(O29^2+(2*9.81*(3.048*2))))/9.81</f>
        <v>1.058434705</v>
      </c>
      <c r="R157" s="19">
        <f t="shared" si="163"/>
        <v>1.035958668</v>
      </c>
      <c r="S157" s="19">
        <f t="shared" si="163"/>
        <v>1.019059112</v>
      </c>
      <c r="T157" s="19">
        <f t="shared" si="163"/>
        <v>1.005045194</v>
      </c>
      <c r="U157" s="19">
        <f t="shared" si="163"/>
        <v>0.9928746433</v>
      </c>
      <c r="V157" s="19">
        <f t="shared" si="163"/>
        <v>0.9820129239</v>
      </c>
      <c r="W157" s="19">
        <f t="shared" si="163"/>
        <v>0.9721425002</v>
      </c>
      <c r="X157" s="19">
        <f t="shared" si="163"/>
        <v>0.9630564829</v>
      </c>
      <c r="Y157" s="19">
        <f t="shared" si="163"/>
        <v>0.9546111684</v>
      </c>
      <c r="Z157" s="19">
        <f t="shared" si="163"/>
        <v>0.9467019291</v>
      </c>
      <c r="AA157" s="19">
        <f t="shared" si="163"/>
        <v>0.9392497815</v>
      </c>
    </row>
    <row r="158">
      <c r="A158" s="13">
        <v>30.0</v>
      </c>
      <c r="B158" s="20">
        <v>0.5</v>
      </c>
      <c r="C158" s="19">
        <f t="shared" ref="C158:M158" si="164">(-O30+SQRT(O30^2+(2*9.81*3.048)))/9.81</f>
        <v>0.7173181621</v>
      </c>
      <c r="D158" s="19">
        <f t="shared" si="164"/>
        <v>0.6899605888</v>
      </c>
      <c r="E158" s="19">
        <f t="shared" si="164"/>
        <v>0.6697664738</v>
      </c>
      <c r="F158" s="19">
        <f t="shared" si="164"/>
        <v>0.653273257</v>
      </c>
      <c r="G158" s="19">
        <f t="shared" si="164"/>
        <v>0.6391398626</v>
      </c>
      <c r="H158" s="19">
        <f t="shared" si="164"/>
        <v>0.626678596</v>
      </c>
      <c r="I158" s="19">
        <f t="shared" si="164"/>
        <v>0.6154810086</v>
      </c>
      <c r="J158" s="19">
        <f t="shared" si="164"/>
        <v>0.6052810344</v>
      </c>
      <c r="K158" s="19">
        <f t="shared" si="164"/>
        <v>0.5958939157</v>
      </c>
      <c r="L158" s="19">
        <f t="shared" si="164"/>
        <v>0.5871851762</v>
      </c>
      <c r="M158" s="19">
        <f t="shared" si="164"/>
        <v>0.5790533366</v>
      </c>
      <c r="N158" s="59"/>
      <c r="O158" s="13">
        <v>30.0</v>
      </c>
      <c r="P158" s="20">
        <v>0.5</v>
      </c>
      <c r="Q158" s="19">
        <f t="shared" ref="Q158:AA158" si="165">(-O30+SQRT(O30^2+(2*9.81*(3.048*2))))/9.81</f>
        <v>1.042814352</v>
      </c>
      <c r="R158" s="19">
        <f t="shared" si="165"/>
        <v>1.014441073</v>
      </c>
      <c r="S158" s="19">
        <f t="shared" si="165"/>
        <v>0.993241071</v>
      </c>
      <c r="T158" s="19">
        <f t="shared" si="165"/>
        <v>0.9757516222</v>
      </c>
      <c r="U158" s="19">
        <f t="shared" si="165"/>
        <v>0.9606314921</v>
      </c>
      <c r="V158" s="19">
        <f t="shared" si="165"/>
        <v>0.9471928309</v>
      </c>
      <c r="W158" s="19">
        <f t="shared" si="165"/>
        <v>0.9350270381</v>
      </c>
      <c r="X158" s="19">
        <f t="shared" si="165"/>
        <v>0.9238678999</v>
      </c>
      <c r="Y158" s="19">
        <f t="shared" si="165"/>
        <v>0.9135305137</v>
      </c>
      <c r="Z158" s="19">
        <f t="shared" si="165"/>
        <v>0.9038802619</v>
      </c>
      <c r="AA158" s="19">
        <f t="shared" si="165"/>
        <v>0.894815527</v>
      </c>
    </row>
    <row r="159">
      <c r="A159" s="13">
        <v>35.0</v>
      </c>
      <c r="B159" s="20">
        <v>0.5735764364</v>
      </c>
      <c r="C159" s="19">
        <f t="shared" ref="C159:M159" si="166">(-O31+SQRT(O31^2+(2*9.81*3.048)))/9.81</f>
        <v>0.7020694076</v>
      </c>
      <c r="D159" s="19">
        <f t="shared" si="166"/>
        <v>0.6694207127</v>
      </c>
      <c r="E159" s="19">
        <f t="shared" si="166"/>
        <v>0.6455578703</v>
      </c>
      <c r="F159" s="19">
        <f t="shared" si="166"/>
        <v>0.6262269908</v>
      </c>
      <c r="G159" s="19">
        <f t="shared" si="166"/>
        <v>0.6097807531</v>
      </c>
      <c r="H159" s="19">
        <f t="shared" si="166"/>
        <v>0.5953746043</v>
      </c>
      <c r="I159" s="19">
        <f t="shared" si="166"/>
        <v>0.5825070759</v>
      </c>
      <c r="J159" s="19">
        <f t="shared" si="166"/>
        <v>0.5708516256</v>
      </c>
      <c r="K159" s="19">
        <f t="shared" si="166"/>
        <v>0.5601815977</v>
      </c>
      <c r="L159" s="19">
        <f t="shared" si="166"/>
        <v>0.5503321034</v>
      </c>
      <c r="M159" s="19">
        <f t="shared" si="166"/>
        <v>0.5411787838</v>
      </c>
      <c r="N159" s="59"/>
      <c r="O159" s="13">
        <v>35.0</v>
      </c>
      <c r="P159" s="20">
        <v>0.5735764364</v>
      </c>
      <c r="Q159" s="19">
        <f t="shared" ref="Q159:AA159" si="167">(-O31+SQRT(O31^2+(2*9.81*(3.048*2))))/9.81</f>
        <v>1.02704675</v>
      </c>
      <c r="R159" s="19">
        <f t="shared" si="167"/>
        <v>0.9928760779</v>
      </c>
      <c r="S159" s="19">
        <f t="shared" si="167"/>
        <v>0.9675132559</v>
      </c>
      <c r="T159" s="19">
        <f t="shared" si="167"/>
        <v>0.9467038508</v>
      </c>
      <c r="U159" s="19">
        <f t="shared" si="167"/>
        <v>0.9288000169</v>
      </c>
      <c r="V159" s="19">
        <f t="shared" si="167"/>
        <v>0.9129566955</v>
      </c>
      <c r="W159" s="19">
        <f t="shared" si="167"/>
        <v>0.8986719291</v>
      </c>
      <c r="X159" s="19">
        <f t="shared" si="167"/>
        <v>0.8856187035</v>
      </c>
      <c r="Y159" s="19">
        <f t="shared" si="167"/>
        <v>0.8735699074</v>
      </c>
      <c r="Z159" s="19">
        <f t="shared" si="167"/>
        <v>0.862360211</v>
      </c>
      <c r="AA159" s="19">
        <f t="shared" si="167"/>
        <v>0.8518648296</v>
      </c>
    </row>
    <row r="160">
      <c r="A160" s="13">
        <v>40.0</v>
      </c>
      <c r="B160" s="20">
        <v>0.642787</v>
      </c>
      <c r="C160" s="19">
        <f t="shared" ref="C160:M160" si="168">(-O32+SQRT(O32^2+(2*9.81*3.048)))/9.81</f>
        <v>0.6871618053</v>
      </c>
      <c r="D160" s="19">
        <f t="shared" si="168"/>
        <v>0.6495620923</v>
      </c>
      <c r="E160" s="19">
        <f t="shared" si="168"/>
        <v>0.6223592363</v>
      </c>
      <c r="F160" s="19">
        <f t="shared" si="168"/>
        <v>0.6005076331</v>
      </c>
      <c r="G160" s="19">
        <f t="shared" si="168"/>
        <v>0.5820539328</v>
      </c>
      <c r="H160" s="19">
        <f t="shared" si="168"/>
        <v>0.5659971023</v>
      </c>
      <c r="I160" s="19">
        <f t="shared" si="168"/>
        <v>0.5517430797</v>
      </c>
      <c r="J160" s="19">
        <f t="shared" si="168"/>
        <v>0.5389052841</v>
      </c>
      <c r="K160" s="19">
        <f t="shared" si="168"/>
        <v>0.5272155945</v>
      </c>
      <c r="L160" s="19">
        <f t="shared" si="168"/>
        <v>0.5164791291</v>
      </c>
      <c r="M160" s="19">
        <f t="shared" si="168"/>
        <v>0.5065490528</v>
      </c>
      <c r="N160" s="59"/>
      <c r="O160" s="13">
        <v>40.0</v>
      </c>
      <c r="P160" s="20">
        <v>0.642787</v>
      </c>
      <c r="Q160" s="19">
        <f t="shared" ref="Q160:AA160" si="169">(-O32+SQRT(O32^2+(2*9.81*(3.048*2))))/9.81</f>
        <v>1.011516355</v>
      </c>
      <c r="R160" s="19">
        <f t="shared" si="169"/>
        <v>0.9717935446</v>
      </c>
      <c r="S160" s="19">
        <f t="shared" si="169"/>
        <v>0.9425102885</v>
      </c>
      <c r="T160" s="19">
        <f t="shared" si="169"/>
        <v>0.9186195206</v>
      </c>
      <c r="U160" s="19">
        <f t="shared" si="169"/>
        <v>0.8981665009</v>
      </c>
      <c r="V160" s="19">
        <f t="shared" si="169"/>
        <v>0.8801488727</v>
      </c>
      <c r="W160" s="19">
        <f t="shared" si="169"/>
        <v>0.8639713131</v>
      </c>
      <c r="X160" s="19">
        <f t="shared" si="169"/>
        <v>0.849246039</v>
      </c>
      <c r="Y160" s="19">
        <f t="shared" si="169"/>
        <v>0.8357037823</v>
      </c>
      <c r="Z160" s="19">
        <f t="shared" si="169"/>
        <v>0.8231485659</v>
      </c>
      <c r="AA160" s="19">
        <f t="shared" si="169"/>
        <v>0.8114325082</v>
      </c>
    </row>
    <row r="161">
      <c r="A161" s="13">
        <v>45.0</v>
      </c>
      <c r="B161" s="20">
        <v>0.7071067</v>
      </c>
      <c r="C161" s="19">
        <f t="shared" ref="C161:M161" si="170">(-O33+SQRT(O33^2+(2*9.81*3.048)))/9.81</f>
        <v>0.6729139563</v>
      </c>
      <c r="D161" s="19">
        <f t="shared" si="170"/>
        <v>0.6307954609</v>
      </c>
      <c r="E161" s="19">
        <f t="shared" si="170"/>
        <v>0.6006333954</v>
      </c>
      <c r="F161" s="19">
        <f t="shared" si="170"/>
        <v>0.5766082049</v>
      </c>
      <c r="G161" s="19">
        <f t="shared" si="170"/>
        <v>0.5564680053</v>
      </c>
      <c r="H161" s="19">
        <f t="shared" si="170"/>
        <v>0.5390595562</v>
      </c>
      <c r="I161" s="19">
        <f t="shared" si="170"/>
        <v>0.5236990587</v>
      </c>
      <c r="J161" s="19">
        <f t="shared" si="170"/>
        <v>0.5099419959</v>
      </c>
      <c r="K161" s="19">
        <f t="shared" si="170"/>
        <v>0.4974804295</v>
      </c>
      <c r="L161" s="19">
        <f t="shared" si="170"/>
        <v>0.4860908332</v>
      </c>
      <c r="M161" s="19">
        <f t="shared" si="170"/>
        <v>0.4756050336</v>
      </c>
      <c r="N161" s="59"/>
      <c r="O161" s="13">
        <v>45.0</v>
      </c>
      <c r="P161" s="20">
        <v>0.7071067</v>
      </c>
      <c r="Q161" s="19">
        <f t="shared" ref="Q161:AA161" si="171">(-O33+SQRT(O33^2+(2*9.81*(3.048*2))))/9.81</f>
        <v>0.9965604468</v>
      </c>
      <c r="R161" s="19">
        <f t="shared" si="171"/>
        <v>0.9516440433</v>
      </c>
      <c r="S161" s="19">
        <f t="shared" si="171"/>
        <v>0.9187580143</v>
      </c>
      <c r="T161" s="19">
        <f t="shared" si="171"/>
        <v>0.8920794959</v>
      </c>
      <c r="U161" s="19">
        <f t="shared" si="171"/>
        <v>0.8693535048</v>
      </c>
      <c r="V161" s="19">
        <f t="shared" si="171"/>
        <v>0.8494238938</v>
      </c>
      <c r="W161" s="19">
        <f t="shared" si="171"/>
        <v>0.8316041346</v>
      </c>
      <c r="X161" s="19">
        <f t="shared" si="171"/>
        <v>0.8154471436</v>
      </c>
      <c r="Y161" s="19">
        <f t="shared" si="171"/>
        <v>0.8006425666</v>
      </c>
      <c r="Z161" s="19">
        <f t="shared" si="171"/>
        <v>0.7869646002</v>
      </c>
      <c r="AA161" s="19">
        <f t="shared" si="171"/>
        <v>0.7742429228</v>
      </c>
    </row>
    <row r="162">
      <c r="A162" s="13">
        <v>50.0</v>
      </c>
      <c r="B162" s="20">
        <v>0.76604444</v>
      </c>
      <c r="C162" s="19">
        <f t="shared" ref="C162:M162" si="172">(-O34+SQRT(O34^2+(2*9.81*3.048)))/9.81</f>
        <v>0.6595940753</v>
      </c>
      <c r="D162" s="19">
        <f t="shared" si="172"/>
        <v>0.6134462267</v>
      </c>
      <c r="E162" s="19">
        <f t="shared" si="172"/>
        <v>0.5807269201</v>
      </c>
      <c r="F162" s="19">
        <f t="shared" si="172"/>
        <v>0.5548775158</v>
      </c>
      <c r="G162" s="19">
        <f t="shared" si="172"/>
        <v>0.5333619571</v>
      </c>
      <c r="H162" s="19">
        <f t="shared" si="172"/>
        <v>0.5148827402</v>
      </c>
      <c r="I162" s="19">
        <f t="shared" si="172"/>
        <v>0.4986714584</v>
      </c>
      <c r="J162" s="19">
        <f t="shared" si="172"/>
        <v>0.4842293001</v>
      </c>
      <c r="K162" s="19">
        <f t="shared" si="172"/>
        <v>0.4712112646</v>
      </c>
      <c r="L162" s="19">
        <f t="shared" si="172"/>
        <v>0.4593673581</v>
      </c>
      <c r="M162" s="19">
        <f t="shared" si="172"/>
        <v>0.4485098449</v>
      </c>
      <c r="N162" s="59"/>
      <c r="O162" s="13">
        <v>50.0</v>
      </c>
      <c r="P162" s="20">
        <v>0.76604444</v>
      </c>
      <c r="Q162" s="19">
        <f t="shared" ref="Q162:AA162" si="173">(-O34+SQRT(O34^2+(2*9.81*(3.048*2))))/9.81</f>
        <v>0.9824735008</v>
      </c>
      <c r="R162" s="19">
        <f t="shared" si="173"/>
        <v>0.932806887</v>
      </c>
      <c r="S162" s="19">
        <f t="shared" si="173"/>
        <v>0.8966854272</v>
      </c>
      <c r="T162" s="19">
        <f t="shared" si="173"/>
        <v>0.8675439735</v>
      </c>
      <c r="U162" s="19">
        <f t="shared" si="173"/>
        <v>0.8428404733</v>
      </c>
      <c r="V162" s="19">
        <f t="shared" si="173"/>
        <v>0.8212718865</v>
      </c>
      <c r="W162" s="19">
        <f t="shared" si="173"/>
        <v>0.8020646845</v>
      </c>
      <c r="X162" s="19">
        <f t="shared" si="173"/>
        <v>0.7847153083</v>
      </c>
      <c r="Y162" s="19">
        <f t="shared" si="173"/>
        <v>0.7688743492</v>
      </c>
      <c r="Z162" s="19">
        <f t="shared" si="173"/>
        <v>0.7542877134</v>
      </c>
      <c r="AA162" s="19">
        <f t="shared" si="173"/>
        <v>0.7407638451</v>
      </c>
    </row>
    <row r="163">
      <c r="A163" s="13">
        <v>55.0</v>
      </c>
      <c r="B163" s="20">
        <v>0.819152</v>
      </c>
      <c r="C163" s="19">
        <f t="shared" ref="C163:M163" si="174">(-O35+SQRT(O35^2+(2*9.81*3.048)))/9.81</f>
        <v>0.647423032</v>
      </c>
      <c r="D163" s="19">
        <f t="shared" si="174"/>
        <v>0.5977633183</v>
      </c>
      <c r="E163" s="19">
        <f t="shared" si="174"/>
        <v>0.5628858992</v>
      </c>
      <c r="F163" s="19">
        <f t="shared" si="174"/>
        <v>0.5355436568</v>
      </c>
      <c r="G163" s="19">
        <f t="shared" si="174"/>
        <v>0.5129369733</v>
      </c>
      <c r="H163" s="19">
        <f t="shared" si="174"/>
        <v>0.4936353018</v>
      </c>
      <c r="I163" s="19">
        <f t="shared" si="174"/>
        <v>0.4767927328</v>
      </c>
      <c r="J163" s="19">
        <f t="shared" si="174"/>
        <v>0.461861098</v>
      </c>
      <c r="K163" s="19">
        <f t="shared" si="174"/>
        <v>0.4484619842</v>
      </c>
      <c r="L163" s="19">
        <f t="shared" si="174"/>
        <v>0.4363217487</v>
      </c>
      <c r="M163" s="19">
        <f t="shared" si="174"/>
        <v>0.4252353393</v>
      </c>
      <c r="N163" s="59"/>
      <c r="O163" s="13">
        <v>55.0</v>
      </c>
      <c r="P163" s="20">
        <v>0.819152</v>
      </c>
      <c r="Q163" s="19">
        <f t="shared" ref="Q163:AA163" si="175">(-O35+SQRT(O35^2+(2*9.81*(3.048*2))))/9.81</f>
        <v>0.9695082652</v>
      </c>
      <c r="R163" s="19">
        <f t="shared" si="175"/>
        <v>0.9155944325</v>
      </c>
      <c r="S163" s="19">
        <f t="shared" si="175"/>
        <v>0.8766328372</v>
      </c>
      <c r="T163" s="19">
        <f t="shared" si="175"/>
        <v>0.8453649918</v>
      </c>
      <c r="U163" s="19">
        <f t="shared" si="175"/>
        <v>0.8189809746</v>
      </c>
      <c r="V163" s="19">
        <f t="shared" si="175"/>
        <v>0.7960408726</v>
      </c>
      <c r="W163" s="19">
        <f t="shared" si="175"/>
        <v>0.7756902392</v>
      </c>
      <c r="X163" s="19">
        <f t="shared" si="175"/>
        <v>0.7573731027</v>
      </c>
      <c r="Y163" s="19">
        <f t="shared" si="175"/>
        <v>0.7407039006</v>
      </c>
      <c r="Z163" s="19">
        <f t="shared" si="175"/>
        <v>0.7254024243</v>
      </c>
      <c r="AA163" s="19">
        <f t="shared" si="175"/>
        <v>0.7112575779</v>
      </c>
    </row>
    <row r="164">
      <c r="A164" s="13">
        <v>60.0</v>
      </c>
      <c r="B164" s="20">
        <v>0.8660254</v>
      </c>
      <c r="C164" s="19">
        <f t="shared" ref="C164:M164" si="176">(-O36+SQRT(O36^2+(2*9.81*3.048)))/9.81</f>
        <v>0.6365793276</v>
      </c>
      <c r="D164" s="19">
        <f t="shared" si="176"/>
        <v>0.5839310317</v>
      </c>
      <c r="E164" s="19">
        <f t="shared" si="176"/>
        <v>0.5472752323</v>
      </c>
      <c r="F164" s="19">
        <f t="shared" si="176"/>
        <v>0.5187410247</v>
      </c>
      <c r="G164" s="19">
        <f t="shared" si="176"/>
        <v>0.4952912734</v>
      </c>
      <c r="H164" s="19">
        <f t="shared" si="176"/>
        <v>0.4753763444</v>
      </c>
      <c r="I164" s="19">
        <f t="shared" si="176"/>
        <v>0.4580815003</v>
      </c>
      <c r="J164" s="19">
        <f t="shared" si="176"/>
        <v>0.4428151206</v>
      </c>
      <c r="K164" s="19">
        <f t="shared" si="176"/>
        <v>0.429169652</v>
      </c>
      <c r="L164" s="19">
        <f t="shared" si="176"/>
        <v>0.4168510293</v>
      </c>
      <c r="M164" s="19">
        <f t="shared" si="176"/>
        <v>0.4056394</v>
      </c>
      <c r="N164" s="59"/>
      <c r="O164" s="13">
        <v>60.0</v>
      </c>
      <c r="P164" s="20">
        <v>0.8660254</v>
      </c>
      <c r="Q164" s="19">
        <f t="shared" ref="Q164:AA164" si="177">(-O36+SQRT(O36^2+(2*9.81*(3.048*2))))/9.81</f>
        <v>0.9578785072</v>
      </c>
      <c r="R164" s="19">
        <f t="shared" si="177"/>
        <v>0.9002591186</v>
      </c>
      <c r="S164" s="19">
        <f t="shared" si="177"/>
        <v>0.8588636274</v>
      </c>
      <c r="T164" s="19">
        <f t="shared" si="177"/>
        <v>0.8258031845</v>
      </c>
      <c r="U164" s="19">
        <f t="shared" si="177"/>
        <v>0.7980246493</v>
      </c>
      <c r="V164" s="19">
        <f t="shared" si="177"/>
        <v>0.7739640558</v>
      </c>
      <c r="W164" s="19">
        <f t="shared" si="177"/>
        <v>0.7526937838</v>
      </c>
      <c r="X164" s="19">
        <f t="shared" si="177"/>
        <v>0.7336105926</v>
      </c>
      <c r="Y164" s="19">
        <f t="shared" si="177"/>
        <v>0.7162964133</v>
      </c>
      <c r="Z164" s="19">
        <f t="shared" si="177"/>
        <v>0.7004476361</v>
      </c>
      <c r="AA164" s="19">
        <f t="shared" si="177"/>
        <v>0.6858357201</v>
      </c>
    </row>
    <row r="165">
      <c r="A165" s="13">
        <v>65.0</v>
      </c>
      <c r="B165" s="20">
        <v>0.9063077</v>
      </c>
      <c r="C165" s="19">
        <f t="shared" ref="C165:M165" si="178">(-O37+SQRT(O37^2+(2*9.81*3.048)))/9.81</f>
        <v>0.6272040733</v>
      </c>
      <c r="D165" s="19">
        <f t="shared" si="178"/>
        <v>0.5720807662</v>
      </c>
      <c r="E165" s="19">
        <f t="shared" si="178"/>
        <v>0.5339972138</v>
      </c>
      <c r="F165" s="19">
        <f t="shared" si="178"/>
        <v>0.5045355575</v>
      </c>
      <c r="G165" s="19">
        <f t="shared" si="178"/>
        <v>0.4804516507</v>
      </c>
      <c r="H165" s="19">
        <f t="shared" si="178"/>
        <v>0.4600928352</v>
      </c>
      <c r="I165" s="19">
        <f t="shared" si="178"/>
        <v>0.4424853299</v>
      </c>
      <c r="J165" s="19">
        <f t="shared" si="178"/>
        <v>0.427000581</v>
      </c>
      <c r="K165" s="19">
        <f t="shared" si="178"/>
        <v>0.4132065069</v>
      </c>
      <c r="L165" s="19">
        <f t="shared" si="178"/>
        <v>0.4007920271</v>
      </c>
      <c r="M165" s="19">
        <f t="shared" si="178"/>
        <v>0.3895250864</v>
      </c>
      <c r="N165" s="59"/>
      <c r="O165" s="13">
        <v>65.0</v>
      </c>
      <c r="P165" s="20">
        <v>0.9063077</v>
      </c>
      <c r="Q165" s="19">
        <f t="shared" ref="Q165:AA165" si="179">(-O37+SQRT(O37^2+(2*9.81*(3.048*2))))/9.81</f>
        <v>0.9477616222</v>
      </c>
      <c r="R165" s="19">
        <f t="shared" si="179"/>
        <v>0.8870005069</v>
      </c>
      <c r="S165" s="19">
        <f t="shared" si="179"/>
        <v>0.8435760172</v>
      </c>
      <c r="T165" s="19">
        <f t="shared" si="179"/>
        <v>0.8090443783</v>
      </c>
      <c r="U165" s="19">
        <f t="shared" si="179"/>
        <v>0.7801386662</v>
      </c>
      <c r="V165" s="19">
        <f t="shared" si="179"/>
        <v>0.755186102</v>
      </c>
      <c r="W165" s="19">
        <f t="shared" si="179"/>
        <v>0.7331950466</v>
      </c>
      <c r="X165" s="19">
        <f t="shared" si="179"/>
        <v>0.7135210282</v>
      </c>
      <c r="Y165" s="19">
        <f t="shared" si="179"/>
        <v>0.6957177188</v>
      </c>
      <c r="Z165" s="19">
        <f t="shared" si="179"/>
        <v>0.6794612404</v>
      </c>
      <c r="AA165" s="19">
        <f t="shared" si="179"/>
        <v>0.6645080021</v>
      </c>
    </row>
    <row r="166">
      <c r="A166" s="13">
        <v>70.0</v>
      </c>
      <c r="B166" s="20">
        <v>0.8660254</v>
      </c>
      <c r="C166" s="19">
        <f t="shared" ref="C166:M166" si="180">(-O38+SQRT(O38^2+(2*9.81*3.048)))/9.81</f>
        <v>0.6365793276</v>
      </c>
      <c r="D166" s="19">
        <f t="shared" si="180"/>
        <v>0.5839310317</v>
      </c>
      <c r="E166" s="19">
        <f t="shared" si="180"/>
        <v>0.5472752323</v>
      </c>
      <c r="F166" s="19">
        <f t="shared" si="180"/>
        <v>0.5187410247</v>
      </c>
      <c r="G166" s="19">
        <f t="shared" si="180"/>
        <v>0.4952912734</v>
      </c>
      <c r="H166" s="19">
        <f t="shared" si="180"/>
        <v>0.4753763444</v>
      </c>
      <c r="I166" s="19">
        <f t="shared" si="180"/>
        <v>0.4580815003</v>
      </c>
      <c r="J166" s="19">
        <f t="shared" si="180"/>
        <v>0.4428151206</v>
      </c>
      <c r="K166" s="19">
        <f t="shared" si="180"/>
        <v>0.429169652</v>
      </c>
      <c r="L166" s="19">
        <f t="shared" si="180"/>
        <v>0.4168510293</v>
      </c>
      <c r="M166" s="19">
        <f t="shared" si="180"/>
        <v>0.4056394</v>
      </c>
      <c r="N166" s="59"/>
      <c r="O166" s="13">
        <v>70.0</v>
      </c>
      <c r="P166" s="20">
        <v>0.8660254</v>
      </c>
      <c r="Q166" s="19">
        <f t="shared" ref="Q166:AA166" si="181">(-O38+SQRT(O38^2+(2*9.81*(3.048*2))))/9.81</f>
        <v>0.9578785072</v>
      </c>
      <c r="R166" s="19">
        <f t="shared" si="181"/>
        <v>0.9002591186</v>
      </c>
      <c r="S166" s="19">
        <f t="shared" si="181"/>
        <v>0.8588636274</v>
      </c>
      <c r="T166" s="19">
        <f t="shared" si="181"/>
        <v>0.8258031845</v>
      </c>
      <c r="U166" s="19">
        <f t="shared" si="181"/>
        <v>0.7980246493</v>
      </c>
      <c r="V166" s="19">
        <f t="shared" si="181"/>
        <v>0.7739640558</v>
      </c>
      <c r="W166" s="19">
        <f t="shared" si="181"/>
        <v>0.7526937838</v>
      </c>
      <c r="X166" s="19">
        <f t="shared" si="181"/>
        <v>0.7336105926</v>
      </c>
      <c r="Y166" s="19">
        <f t="shared" si="181"/>
        <v>0.7162964133</v>
      </c>
      <c r="Z166" s="19">
        <f t="shared" si="181"/>
        <v>0.7004476361</v>
      </c>
      <c r="AA166" s="19">
        <f t="shared" si="181"/>
        <v>0.6858357201</v>
      </c>
    </row>
    <row r="167">
      <c r="A167" s="13">
        <v>75.0</v>
      </c>
      <c r="B167" s="20">
        <v>0.9659258</v>
      </c>
      <c r="C167" s="19">
        <f t="shared" ref="C167:M167" si="182">(-O39+SQRT(O39^2+(2*9.81*3.048)))/9.81</f>
        <v>0.613265823</v>
      </c>
      <c r="D167" s="19">
        <f t="shared" si="182"/>
        <v>0.5546534272</v>
      </c>
      <c r="E167" s="19">
        <f t="shared" si="182"/>
        <v>0.5146350388</v>
      </c>
      <c r="F167" s="19">
        <f t="shared" si="182"/>
        <v>0.483967284</v>
      </c>
      <c r="G167" s="19">
        <f t="shared" si="182"/>
        <v>0.4590963074</v>
      </c>
      <c r="H167" s="19">
        <f t="shared" si="182"/>
        <v>0.4382169287</v>
      </c>
      <c r="I167" s="19">
        <f t="shared" si="182"/>
        <v>0.4202689731</v>
      </c>
      <c r="J167" s="19">
        <f t="shared" si="182"/>
        <v>0.4045705196</v>
      </c>
      <c r="K167" s="19">
        <f t="shared" si="182"/>
        <v>0.3906545074</v>
      </c>
      <c r="L167" s="19">
        <f t="shared" si="182"/>
        <v>0.3781859182</v>
      </c>
      <c r="M167" s="19">
        <f t="shared" si="182"/>
        <v>0.3669157687</v>
      </c>
      <c r="N167" s="59"/>
      <c r="O167" s="13">
        <v>75.0</v>
      </c>
      <c r="P167" s="20">
        <v>0.9659258</v>
      </c>
      <c r="Q167" s="19">
        <f t="shared" ref="Q167:AA167" si="183">(-O39+SQRT(O39^2+(2*9.81*(3.048*2))))/9.81</f>
        <v>0.9326099062</v>
      </c>
      <c r="R167" s="19">
        <f t="shared" si="183"/>
        <v>0.8672888442</v>
      </c>
      <c r="S167" s="19">
        <f t="shared" si="183"/>
        <v>0.8209804619</v>
      </c>
      <c r="T167" s="19">
        <f t="shared" si="183"/>
        <v>0.7843983991</v>
      </c>
      <c r="U167" s="19">
        <f t="shared" si="183"/>
        <v>0.7539518932</v>
      </c>
      <c r="V167" s="19">
        <f t="shared" si="183"/>
        <v>0.7278038515</v>
      </c>
      <c r="W167" s="19">
        <f t="shared" si="183"/>
        <v>0.7048663287</v>
      </c>
      <c r="X167" s="19">
        <f t="shared" si="183"/>
        <v>0.6844330968</v>
      </c>
      <c r="Y167" s="19">
        <f t="shared" si="183"/>
        <v>0.666015706</v>
      </c>
      <c r="Z167" s="19">
        <f t="shared" si="183"/>
        <v>0.6492602244</v>
      </c>
      <c r="AA167" s="19">
        <f t="shared" si="183"/>
        <v>0.6339008681</v>
      </c>
    </row>
    <row r="168">
      <c r="A168" s="13">
        <v>80.0</v>
      </c>
      <c r="B168" s="20">
        <v>0.9848077</v>
      </c>
      <c r="C168" s="19">
        <f t="shared" ref="C168:M168" si="184">(-O40+SQRT(O40^2+(2*9.81*3.048)))/9.81</f>
        <v>0.6088420207</v>
      </c>
      <c r="D168" s="19">
        <f t="shared" si="184"/>
        <v>0.5491706155</v>
      </c>
      <c r="E168" s="19">
        <f t="shared" si="184"/>
        <v>0.5085848919</v>
      </c>
      <c r="F168" s="19">
        <f t="shared" si="184"/>
        <v>0.4775765848</v>
      </c>
      <c r="G168" s="19">
        <f t="shared" si="184"/>
        <v>0.4524932698</v>
      </c>
      <c r="H168" s="19">
        <f t="shared" si="184"/>
        <v>0.4314816893</v>
      </c>
      <c r="I168" s="19">
        <f t="shared" si="184"/>
        <v>0.4134547227</v>
      </c>
      <c r="J168" s="19">
        <f t="shared" si="184"/>
        <v>0.3977139901</v>
      </c>
      <c r="K168" s="19">
        <f t="shared" si="184"/>
        <v>0.383781769</v>
      </c>
      <c r="L168" s="19">
        <f t="shared" si="184"/>
        <v>0.3713158327</v>
      </c>
      <c r="M168" s="19">
        <f t="shared" si="184"/>
        <v>0.3600621638</v>
      </c>
      <c r="N168" s="59"/>
      <c r="O168" s="13">
        <v>80.0</v>
      </c>
      <c r="P168" s="20">
        <v>0.9848077</v>
      </c>
      <c r="Q168" s="19">
        <f t="shared" ref="Q168:AA168" si="185">(-O40+SQRT(O40^2+(2*9.81*(3.048*2))))/9.81</f>
        <v>0.9277722946</v>
      </c>
      <c r="R168" s="19">
        <f t="shared" si="185"/>
        <v>0.8610326431</v>
      </c>
      <c r="S168" s="19">
        <f t="shared" si="185"/>
        <v>0.8138428159</v>
      </c>
      <c r="T168" s="19">
        <f t="shared" si="185"/>
        <v>0.7766445325</v>
      </c>
      <c r="U168" s="19">
        <f t="shared" si="185"/>
        <v>0.7457427584</v>
      </c>
      <c r="V168" s="19">
        <f t="shared" si="185"/>
        <v>0.7192476518</v>
      </c>
      <c r="W168" s="19">
        <f t="shared" si="185"/>
        <v>0.696040461</v>
      </c>
      <c r="X168" s="19">
        <f t="shared" si="185"/>
        <v>0.6753952833</v>
      </c>
      <c r="Y168" s="19">
        <f t="shared" si="185"/>
        <v>0.656810309</v>
      </c>
      <c r="Z168" s="19">
        <f t="shared" si="185"/>
        <v>0.639922119</v>
      </c>
      <c r="AA168" s="19">
        <f t="shared" si="185"/>
        <v>0.6244579595</v>
      </c>
    </row>
    <row r="169">
      <c r="A169" s="13">
        <v>85.0</v>
      </c>
      <c r="B169" s="20">
        <v>0.9961946981</v>
      </c>
      <c r="C169" s="19">
        <f t="shared" ref="C169:M169" si="186">(-O41+SQRT(O41^2+(2*9.81*3.048)))/9.81</f>
        <v>0.6061730665</v>
      </c>
      <c r="D169" s="19">
        <f t="shared" si="186"/>
        <v>0.5458741432</v>
      </c>
      <c r="E169" s="19">
        <f t="shared" si="186"/>
        <v>0.5049569828</v>
      </c>
      <c r="F169" s="19">
        <f t="shared" si="186"/>
        <v>0.4737528783</v>
      </c>
      <c r="G169" s="19">
        <f t="shared" si="186"/>
        <v>0.4485499159</v>
      </c>
      <c r="H169" s="19">
        <f t="shared" si="186"/>
        <v>0.4274659416</v>
      </c>
      <c r="I169" s="19">
        <f t="shared" si="186"/>
        <v>0.4093977114</v>
      </c>
      <c r="J169" s="19">
        <f t="shared" si="186"/>
        <v>0.3936370439</v>
      </c>
      <c r="K169" s="19">
        <f t="shared" si="186"/>
        <v>0.3796998982</v>
      </c>
      <c r="L169" s="19">
        <f t="shared" si="186"/>
        <v>0.3672397975</v>
      </c>
      <c r="M169" s="19">
        <f t="shared" si="186"/>
        <v>0.3559997717</v>
      </c>
      <c r="N169" s="59"/>
      <c r="O169" s="13">
        <v>85.0</v>
      </c>
      <c r="P169" s="20">
        <v>0.9961946981</v>
      </c>
      <c r="Q169" s="19">
        <f t="shared" ref="Q169:AA169" si="187">(-O41+SQRT(O41^2+(2*9.81*(3.048*2))))/9.81</f>
        <v>0.9248468268</v>
      </c>
      <c r="R169" s="19">
        <f t="shared" si="187"/>
        <v>0.8572581717</v>
      </c>
      <c r="S169" s="19">
        <f t="shared" si="187"/>
        <v>0.8095445681</v>
      </c>
      <c r="T169" s="19">
        <f t="shared" si="187"/>
        <v>0.7719826167</v>
      </c>
      <c r="U169" s="19">
        <f t="shared" si="187"/>
        <v>0.7408140309</v>
      </c>
      <c r="V169" s="19">
        <f t="shared" si="187"/>
        <v>0.7141170135</v>
      </c>
      <c r="W169" s="19">
        <f t="shared" si="187"/>
        <v>0.6907541791</v>
      </c>
      <c r="X169" s="19">
        <f t="shared" si="187"/>
        <v>0.6699877456</v>
      </c>
      <c r="Y169" s="19">
        <f t="shared" si="187"/>
        <v>0.6513078522</v>
      </c>
      <c r="Z169" s="19">
        <f t="shared" si="187"/>
        <v>0.6343453745</v>
      </c>
      <c r="AA169" s="19">
        <f t="shared" si="187"/>
        <v>0.6188233756</v>
      </c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9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>
      <c r="A171" s="60" t="s">
        <v>18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59"/>
      <c r="O171" s="60" t="s">
        <v>19</v>
      </c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>
      <c r="A172" s="24"/>
      <c r="B172" s="24"/>
      <c r="C172" s="25" t="s">
        <v>1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58"/>
      <c r="O172" s="24"/>
      <c r="P172" s="24"/>
      <c r="Q172" s="25" t="s">
        <v>1</v>
      </c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>
      <c r="A173" s="24"/>
      <c r="B173" s="24"/>
      <c r="C173" s="13">
        <v>1.0</v>
      </c>
      <c r="D173" s="13">
        <v>2.0</v>
      </c>
      <c r="E173" s="13">
        <v>3.0</v>
      </c>
      <c r="F173" s="13">
        <v>4.0</v>
      </c>
      <c r="G173" s="13">
        <v>5.0</v>
      </c>
      <c r="H173" s="13">
        <v>6.0</v>
      </c>
      <c r="I173" s="13">
        <v>7.0</v>
      </c>
      <c r="J173" s="13">
        <v>8.0</v>
      </c>
      <c r="K173" s="13">
        <v>9.0</v>
      </c>
      <c r="L173" s="13">
        <v>10.0</v>
      </c>
      <c r="M173" s="13">
        <v>11.0</v>
      </c>
      <c r="N173" s="22"/>
      <c r="O173" s="24"/>
      <c r="P173" s="24"/>
      <c r="Q173" s="13">
        <v>1.0</v>
      </c>
      <c r="R173" s="13">
        <v>2.0</v>
      </c>
      <c r="S173" s="13">
        <v>3.0</v>
      </c>
      <c r="T173" s="13">
        <v>4.0</v>
      </c>
      <c r="U173" s="13">
        <v>5.0</v>
      </c>
      <c r="V173" s="13">
        <v>6.0</v>
      </c>
      <c r="W173" s="13">
        <v>7.0</v>
      </c>
      <c r="X173" s="13">
        <v>8.0</v>
      </c>
      <c r="Y173" s="13">
        <v>9.0</v>
      </c>
      <c r="Z173" s="13">
        <v>10.0</v>
      </c>
      <c r="AA173" s="13">
        <v>11.0</v>
      </c>
    </row>
    <row r="174">
      <c r="A174" s="24"/>
      <c r="B174" s="24"/>
      <c r="C174" s="25" t="s">
        <v>2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58"/>
      <c r="O174" s="24"/>
      <c r="P174" s="24"/>
      <c r="Q174" s="25" t="s">
        <v>2</v>
      </c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>
      <c r="A175" s="13" t="s">
        <v>3</v>
      </c>
      <c r="B175" s="16" t="s">
        <v>20</v>
      </c>
      <c r="C175" s="17">
        <v>0.3048</v>
      </c>
      <c r="D175" s="17">
        <v>0.6096</v>
      </c>
      <c r="E175" s="17">
        <v>0.9144000000000001</v>
      </c>
      <c r="F175" s="17">
        <v>1.2192</v>
      </c>
      <c r="G175" s="17">
        <v>1.524</v>
      </c>
      <c r="H175" s="17">
        <v>1.8288000000000002</v>
      </c>
      <c r="I175" s="17">
        <v>2.1336</v>
      </c>
      <c r="J175" s="17">
        <v>2.4384</v>
      </c>
      <c r="K175" s="17">
        <v>2.7432000000000003</v>
      </c>
      <c r="L175" s="17">
        <v>3.048</v>
      </c>
      <c r="M175" s="17">
        <v>3.3528000000000002</v>
      </c>
      <c r="N175" s="4"/>
      <c r="O175" s="13" t="s">
        <v>3</v>
      </c>
      <c r="P175" s="16" t="s">
        <v>20</v>
      </c>
      <c r="Q175" s="17">
        <v>0.3048</v>
      </c>
      <c r="R175" s="17">
        <v>0.6096</v>
      </c>
      <c r="S175" s="17">
        <v>0.9144000000000001</v>
      </c>
      <c r="T175" s="17">
        <v>1.2192</v>
      </c>
      <c r="U175" s="17">
        <v>1.524</v>
      </c>
      <c r="V175" s="17">
        <v>1.8288000000000002</v>
      </c>
      <c r="W175" s="17">
        <v>2.1336</v>
      </c>
      <c r="X175" s="17">
        <v>2.4384</v>
      </c>
      <c r="Y175" s="17">
        <v>2.7432000000000003</v>
      </c>
      <c r="Z175" s="17">
        <v>3.048</v>
      </c>
      <c r="AA175" s="17">
        <v>3.3528000000000002</v>
      </c>
    </row>
    <row r="176">
      <c r="A176" s="13">
        <v>15.0</v>
      </c>
      <c r="B176" s="18">
        <v>0.9659258</v>
      </c>
      <c r="C176" s="19">
        <f t="shared" ref="C176:M176" si="188">0.96593*C27*C155</f>
        <v>0.7729379255</v>
      </c>
      <c r="D176" s="19">
        <f t="shared" si="188"/>
        <v>1.077295542</v>
      </c>
      <c r="E176" s="19">
        <f t="shared" si="188"/>
        <v>1.304759209</v>
      </c>
      <c r="F176" s="19">
        <f t="shared" si="188"/>
        <v>1.492496879</v>
      </c>
      <c r="G176" s="19">
        <f t="shared" si="188"/>
        <v>1.654895414</v>
      </c>
      <c r="H176" s="19">
        <f t="shared" si="188"/>
        <v>1.799328433</v>
      </c>
      <c r="I176" s="19">
        <f t="shared" si="188"/>
        <v>1.930173369</v>
      </c>
      <c r="J176" s="19">
        <f t="shared" si="188"/>
        <v>2.050280525</v>
      </c>
      <c r="K176" s="19">
        <f t="shared" si="188"/>
        <v>2.161628456</v>
      </c>
      <c r="L176" s="19">
        <f t="shared" si="188"/>
        <v>2.26565681</v>
      </c>
      <c r="M176" s="19">
        <f t="shared" si="188"/>
        <v>2.363451703</v>
      </c>
      <c r="N176" s="59"/>
      <c r="O176" s="13">
        <v>15.0</v>
      </c>
      <c r="P176" s="18">
        <v>0.9659258</v>
      </c>
      <c r="Q176" s="19">
        <f t="shared" ref="Q176:AA176" si="189">0.96593*C27*Q155</f>
        <v>1.104419142</v>
      </c>
      <c r="R176" s="19">
        <f t="shared" si="189"/>
        <v>1.545875851</v>
      </c>
      <c r="S176" s="19">
        <f t="shared" si="189"/>
        <v>1.878399904</v>
      </c>
      <c r="T176" s="19">
        <f t="shared" si="189"/>
        <v>2.154591083</v>
      </c>
      <c r="U176" s="19">
        <f t="shared" si="189"/>
        <v>2.394816549</v>
      </c>
      <c r="V176" s="19">
        <f t="shared" si="189"/>
        <v>2.609518418</v>
      </c>
      <c r="W176" s="19">
        <f t="shared" si="189"/>
        <v>2.804897795</v>
      </c>
      <c r="X176" s="19">
        <f t="shared" si="189"/>
        <v>2.984993758</v>
      </c>
      <c r="Y176" s="19">
        <f t="shared" si="189"/>
        <v>3.152610966</v>
      </c>
      <c r="Z176" s="19">
        <f t="shared" si="189"/>
        <v>3.309790828</v>
      </c>
      <c r="AA176" s="19">
        <f t="shared" si="189"/>
        <v>3.458073955</v>
      </c>
    </row>
    <row r="177">
      <c r="A177" s="13">
        <v>20.0</v>
      </c>
      <c r="B177" s="18">
        <v>0.9396926</v>
      </c>
      <c r="C177" s="19">
        <f t="shared" ref="C177:M177" si="190">0.93969*C28*C156</f>
        <v>0.8487618928</v>
      </c>
      <c r="D177" s="19">
        <f t="shared" si="190"/>
        <v>1.174098168</v>
      </c>
      <c r="E177" s="19">
        <f t="shared" si="190"/>
        <v>1.413829357</v>
      </c>
      <c r="F177" s="19">
        <f t="shared" si="190"/>
        <v>1.609445515</v>
      </c>
      <c r="G177" s="19">
        <f t="shared" si="190"/>
        <v>1.776991832</v>
      </c>
      <c r="H177" s="19">
        <f t="shared" si="190"/>
        <v>1.92468459</v>
      </c>
      <c r="I177" s="19">
        <f t="shared" si="190"/>
        <v>2.057397196</v>
      </c>
      <c r="J177" s="19">
        <f t="shared" si="190"/>
        <v>2.178300105</v>
      </c>
      <c r="K177" s="19">
        <f t="shared" si="190"/>
        <v>2.289592164</v>
      </c>
      <c r="L177" s="19">
        <f t="shared" si="190"/>
        <v>2.392871884</v>
      </c>
      <c r="M177" s="19">
        <f t="shared" si="190"/>
        <v>2.489344155</v>
      </c>
      <c r="N177" s="59"/>
      <c r="O177" s="13">
        <v>20.0</v>
      </c>
      <c r="P177" s="18">
        <v>0.9396926</v>
      </c>
      <c r="Q177" s="19">
        <f t="shared" ref="Q177:AA177" si="191">0.96593*C28*Q156</f>
        <v>1.25329918</v>
      </c>
      <c r="R177" s="19">
        <f t="shared" si="191"/>
        <v>1.744925614</v>
      </c>
      <c r="S177" s="19">
        <f t="shared" si="191"/>
        <v>2.111611298</v>
      </c>
      <c r="T177" s="19">
        <f t="shared" si="191"/>
        <v>2.413767611</v>
      </c>
      <c r="U177" s="19">
        <f t="shared" si="191"/>
        <v>2.674775928</v>
      </c>
      <c r="V177" s="19">
        <f t="shared" si="191"/>
        <v>2.906618546</v>
      </c>
      <c r="W177" s="19">
        <f t="shared" si="191"/>
        <v>3.116408172</v>
      </c>
      <c r="X177" s="19">
        <f t="shared" si="191"/>
        <v>3.308775674</v>
      </c>
      <c r="Y177" s="19">
        <f t="shared" si="191"/>
        <v>3.48693527</v>
      </c>
      <c r="Z177" s="19">
        <f t="shared" si="191"/>
        <v>3.653225469</v>
      </c>
      <c r="AA177" s="19">
        <f t="shared" si="191"/>
        <v>3.809410339</v>
      </c>
    </row>
    <row r="178">
      <c r="A178" s="13">
        <v>25.0</v>
      </c>
      <c r="B178" s="18">
        <v>0.9063077</v>
      </c>
      <c r="C178" s="19">
        <f t="shared" ref="C178:M178" si="192">0.90631*C29*C157</f>
        <v>0.8920132336</v>
      </c>
      <c r="D178" s="19">
        <f t="shared" si="192"/>
        <v>1.223853567</v>
      </c>
      <c r="E178" s="19">
        <f t="shared" si="192"/>
        <v>1.464558419</v>
      </c>
      <c r="F178" s="19">
        <f t="shared" si="192"/>
        <v>1.65848147</v>
      </c>
      <c r="G178" s="19">
        <f t="shared" si="192"/>
        <v>1.82275011</v>
      </c>
      <c r="H178" s="19">
        <f t="shared" si="192"/>
        <v>1.966122175</v>
      </c>
      <c r="I178" s="19">
        <f t="shared" si="192"/>
        <v>2.093784806</v>
      </c>
      <c r="J178" s="19">
        <f t="shared" si="192"/>
        <v>2.209107661</v>
      </c>
      <c r="K178" s="19">
        <f t="shared" si="192"/>
        <v>2.314424303</v>
      </c>
      <c r="L178" s="19">
        <f t="shared" si="192"/>
        <v>2.411428659</v>
      </c>
      <c r="M178" s="19">
        <f t="shared" si="192"/>
        <v>2.501395614</v>
      </c>
      <c r="N178" s="59"/>
      <c r="O178" s="13">
        <v>25.0</v>
      </c>
      <c r="P178" s="18">
        <v>0.9063077</v>
      </c>
      <c r="Q178" s="19">
        <f t="shared" ref="Q178:AA178" si="193">0.96593*C29*Q157</f>
        <v>1.373652311</v>
      </c>
      <c r="R178" s="19">
        <f t="shared" si="193"/>
        <v>1.901385492</v>
      </c>
      <c r="S178" s="19">
        <f t="shared" si="193"/>
        <v>2.290723934</v>
      </c>
      <c r="T178" s="19">
        <f t="shared" si="193"/>
        <v>2.608725217</v>
      </c>
      <c r="U178" s="19">
        <f t="shared" si="193"/>
        <v>2.881324493</v>
      </c>
      <c r="V178" s="19">
        <f t="shared" si="193"/>
        <v>3.121803606</v>
      </c>
      <c r="W178" s="19">
        <f t="shared" si="193"/>
        <v>3.338041252</v>
      </c>
      <c r="X178" s="19">
        <f t="shared" si="193"/>
        <v>3.535163479</v>
      </c>
      <c r="Y178" s="19">
        <f t="shared" si="193"/>
        <v>3.716725738</v>
      </c>
      <c r="Z178" s="19">
        <f t="shared" si="193"/>
        <v>3.885313002</v>
      </c>
      <c r="AA178" s="19">
        <f t="shared" si="193"/>
        <v>4.042873891</v>
      </c>
    </row>
    <row r="179">
      <c r="A179" s="13">
        <v>30.0</v>
      </c>
      <c r="B179" s="20">
        <v>0.8660254</v>
      </c>
      <c r="C179" s="19">
        <f t="shared" ref="C179:M179" si="194">0.86603*C30*C158</f>
        <v>0.9078680465</v>
      </c>
      <c r="D179" s="19">
        <f t="shared" si="194"/>
        <v>1.234952307</v>
      </c>
      <c r="E179" s="19">
        <f t="shared" si="194"/>
        <v>1.468232846</v>
      </c>
      <c r="F179" s="19">
        <f t="shared" si="194"/>
        <v>1.65362024</v>
      </c>
      <c r="G179" s="19">
        <f t="shared" si="194"/>
        <v>1.808805254</v>
      </c>
      <c r="H179" s="19">
        <f t="shared" si="194"/>
        <v>1.942814744</v>
      </c>
      <c r="I179" s="19">
        <f t="shared" si="194"/>
        <v>2.060983812</v>
      </c>
      <c r="J179" s="19">
        <f t="shared" si="194"/>
        <v>2.166770746</v>
      </c>
      <c r="K179" s="19">
        <f t="shared" si="194"/>
        <v>2.262565234</v>
      </c>
      <c r="L179" s="19">
        <f t="shared" si="194"/>
        <v>2.350098075</v>
      </c>
      <c r="M179" s="19">
        <f t="shared" si="194"/>
        <v>2.430668959</v>
      </c>
      <c r="N179" s="59"/>
      <c r="O179" s="13">
        <v>30.0</v>
      </c>
      <c r="P179" s="20">
        <v>0.8660254</v>
      </c>
      <c r="Q179" s="19">
        <f t="shared" ref="Q179:AA179" si="195">0.96593*C30*Q158</f>
        <v>1.47207732</v>
      </c>
      <c r="R179" s="19">
        <f t="shared" si="195"/>
        <v>2.025188463</v>
      </c>
      <c r="S179" s="19">
        <f t="shared" si="195"/>
        <v>2.428504535</v>
      </c>
      <c r="T179" s="19">
        <f t="shared" si="195"/>
        <v>2.754817921</v>
      </c>
      <c r="U179" s="19">
        <f t="shared" si="195"/>
        <v>3.032253066</v>
      </c>
      <c r="V179" s="19">
        <f t="shared" si="195"/>
        <v>3.275198673</v>
      </c>
      <c r="W179" s="19">
        <f t="shared" si="195"/>
        <v>3.492181533</v>
      </c>
      <c r="X179" s="19">
        <f t="shared" si="195"/>
        <v>3.688743804</v>
      </c>
      <c r="Y179" s="19">
        <f t="shared" si="195"/>
        <v>3.868725667</v>
      </c>
      <c r="Z179" s="19">
        <f t="shared" si="195"/>
        <v>4.034916248</v>
      </c>
      <c r="AA179" s="19">
        <f t="shared" si="195"/>
        <v>4.189415893</v>
      </c>
    </row>
    <row r="180">
      <c r="A180" s="13">
        <v>35.0</v>
      </c>
      <c r="B180" s="20">
        <v>0.81915204</v>
      </c>
      <c r="C180" s="19">
        <f t="shared" ref="C180:M180" si="196">0.81915*C31*C159</f>
        <v>0.9001856811</v>
      </c>
      <c r="D180" s="19">
        <f t="shared" si="196"/>
        <v>1.213853277</v>
      </c>
      <c r="E180" s="19">
        <f t="shared" si="196"/>
        <v>1.433665581</v>
      </c>
      <c r="F180" s="19">
        <f t="shared" si="196"/>
        <v>1.605882735</v>
      </c>
      <c r="G180" s="19">
        <f t="shared" si="196"/>
        <v>1.7482791</v>
      </c>
      <c r="H180" s="19">
        <f t="shared" si="196"/>
        <v>1.869898281</v>
      </c>
      <c r="I180" s="19">
        <f t="shared" si="196"/>
        <v>1.97606978</v>
      </c>
      <c r="J180" s="19">
        <f t="shared" si="196"/>
        <v>2.070238052</v>
      </c>
      <c r="K180" s="19">
        <f t="shared" si="196"/>
        <v>2.15477607</v>
      </c>
      <c r="L180" s="19">
        <f t="shared" si="196"/>
        <v>2.231397279</v>
      </c>
      <c r="M180" s="19">
        <f t="shared" si="196"/>
        <v>2.301384354</v>
      </c>
      <c r="N180" s="59"/>
      <c r="O180" s="13">
        <v>35.0</v>
      </c>
      <c r="P180" s="20">
        <v>0.81915204</v>
      </c>
      <c r="Q180" s="19">
        <f t="shared" ref="Q180:AA180" si="197">0.96593*C31*Q159</f>
        <v>1.552832039</v>
      </c>
      <c r="R180" s="19">
        <f t="shared" si="197"/>
        <v>2.122972239</v>
      </c>
      <c r="S180" s="19">
        <f t="shared" si="197"/>
        <v>2.533680341</v>
      </c>
      <c r="T180" s="19">
        <f t="shared" si="197"/>
        <v>2.862716952</v>
      </c>
      <c r="U180" s="19">
        <f t="shared" si="197"/>
        <v>3.140085599</v>
      </c>
      <c r="V180" s="19">
        <f t="shared" si="197"/>
        <v>3.381116021</v>
      </c>
      <c r="W180" s="19">
        <f t="shared" si="197"/>
        <v>3.594880569</v>
      </c>
      <c r="X180" s="19">
        <f t="shared" si="197"/>
        <v>3.787268047</v>
      </c>
      <c r="Y180" s="19">
        <f t="shared" si="197"/>
        <v>3.962353243</v>
      </c>
      <c r="Z180" s="19">
        <f t="shared" si="197"/>
        <v>4.123091573</v>
      </c>
      <c r="AA180" s="19">
        <f t="shared" si="197"/>
        <v>4.271705472</v>
      </c>
    </row>
    <row r="181">
      <c r="A181" s="13">
        <v>40.0</v>
      </c>
      <c r="B181" s="20">
        <v>0.76604444</v>
      </c>
      <c r="C181" s="19">
        <f t="shared" ref="C181:M181" si="198">0.76604*C32*C160</f>
        <v>0.8722419441</v>
      </c>
      <c r="D181" s="19">
        <f t="shared" si="198"/>
        <v>1.166040473</v>
      </c>
      <c r="E181" s="19">
        <f t="shared" si="198"/>
        <v>1.368294942</v>
      </c>
      <c r="F181" s="19">
        <f t="shared" si="198"/>
        <v>1.52449668</v>
      </c>
      <c r="G181" s="19">
        <f t="shared" si="198"/>
        <v>1.652061404</v>
      </c>
      <c r="H181" s="19">
        <f t="shared" si="198"/>
        <v>1.759818132</v>
      </c>
      <c r="I181" s="19">
        <f t="shared" si="198"/>
        <v>1.852950722</v>
      </c>
      <c r="J181" s="19">
        <f t="shared" si="198"/>
        <v>1.934796934</v>
      </c>
      <c r="K181" s="19">
        <f t="shared" si="198"/>
        <v>2.007647478</v>
      </c>
      <c r="L181" s="19">
        <f t="shared" si="198"/>
        <v>2.073150026</v>
      </c>
      <c r="M181" s="19">
        <f t="shared" si="198"/>
        <v>2.13253322</v>
      </c>
      <c r="N181" s="59"/>
      <c r="O181" s="13">
        <v>40.0</v>
      </c>
      <c r="P181" s="20">
        <v>0.76604444</v>
      </c>
      <c r="Q181" s="19">
        <f t="shared" ref="Q181:AA181" si="199">0.96593*C32*Q160</f>
        <v>1.618993373</v>
      </c>
      <c r="R181" s="19">
        <f t="shared" si="199"/>
        <v>2.199688426</v>
      </c>
      <c r="S181" s="19">
        <f t="shared" si="199"/>
        <v>2.612876538</v>
      </c>
      <c r="T181" s="19">
        <f t="shared" si="199"/>
        <v>2.940612694</v>
      </c>
      <c r="U181" s="19">
        <f t="shared" si="199"/>
        <v>3.214504347</v>
      </c>
      <c r="V181" s="19">
        <f t="shared" si="199"/>
        <v>3.450673943</v>
      </c>
      <c r="W181" s="19">
        <f t="shared" si="199"/>
        <v>3.658646963</v>
      </c>
      <c r="X181" s="19">
        <f t="shared" si="199"/>
        <v>3.844595785</v>
      </c>
      <c r="Y181" s="19">
        <f t="shared" si="199"/>
        <v>4.012784013</v>
      </c>
      <c r="Z181" s="19">
        <f t="shared" si="199"/>
        <v>4.166298554</v>
      </c>
      <c r="AA181" s="19">
        <f t="shared" si="199"/>
        <v>4.307456571</v>
      </c>
    </row>
    <row r="182">
      <c r="A182" s="13">
        <v>45.0</v>
      </c>
      <c r="B182" s="20">
        <v>0.70710678</v>
      </c>
      <c r="C182" s="19">
        <f t="shared" ref="C182:M182" si="200">0.70711*C33*C161</f>
        <v>0.8269551496</v>
      </c>
      <c r="D182" s="19">
        <f t="shared" si="200"/>
        <v>1.096291325</v>
      </c>
      <c r="E182" s="19">
        <f t="shared" si="200"/>
        <v>1.278475833</v>
      </c>
      <c r="F182" s="19">
        <f t="shared" si="200"/>
        <v>1.417206821</v>
      </c>
      <c r="G182" s="19">
        <f t="shared" si="200"/>
        <v>1.529141312</v>
      </c>
      <c r="H182" s="19">
        <f t="shared" si="200"/>
        <v>1.622687142</v>
      </c>
      <c r="I182" s="19">
        <f t="shared" si="200"/>
        <v>1.702759193</v>
      </c>
      <c r="J182" s="19">
        <f t="shared" si="200"/>
        <v>1.772507956</v>
      </c>
      <c r="K182" s="19">
        <f t="shared" si="200"/>
        <v>1.834085915</v>
      </c>
      <c r="L182" s="19">
        <f t="shared" si="200"/>
        <v>1.889034334</v>
      </c>
      <c r="M182" s="19">
        <f t="shared" si="200"/>
        <v>1.938497321</v>
      </c>
      <c r="N182" s="59"/>
      <c r="O182" s="13">
        <v>45.0</v>
      </c>
      <c r="P182" s="20">
        <v>0.70710678</v>
      </c>
      <c r="Q182" s="19">
        <f t="shared" ref="Q182:AA182" si="201">0.96593*C33*Q161</f>
        <v>1.67295686</v>
      </c>
      <c r="R182" s="19">
        <f t="shared" si="201"/>
        <v>2.259282962</v>
      </c>
      <c r="S182" s="19">
        <f t="shared" si="201"/>
        <v>2.671424248</v>
      </c>
      <c r="T182" s="19">
        <f t="shared" si="201"/>
        <v>2.995122909</v>
      </c>
      <c r="U182" s="19">
        <f t="shared" si="201"/>
        <v>3.263341375</v>
      </c>
      <c r="V182" s="19">
        <f t="shared" si="201"/>
        <v>3.492860125</v>
      </c>
      <c r="W182" s="19">
        <f t="shared" si="201"/>
        <v>3.693573586</v>
      </c>
      <c r="X182" s="19">
        <f t="shared" si="201"/>
        <v>3.871880145</v>
      </c>
      <c r="Y182" s="19">
        <f t="shared" si="201"/>
        <v>4.032190355</v>
      </c>
      <c r="Z182" s="19">
        <f t="shared" si="201"/>
        <v>4.177690792</v>
      </c>
      <c r="AA182" s="19">
        <f t="shared" si="201"/>
        <v>4.310768321</v>
      </c>
    </row>
    <row r="183">
      <c r="A183" s="13">
        <v>50.0</v>
      </c>
      <c r="B183" s="20">
        <v>0.642787</v>
      </c>
      <c r="C183" s="19">
        <f t="shared" ref="C183:M183" si="202">0.6427876*C34*C162</f>
        <v>0.766944935</v>
      </c>
      <c r="D183" s="19">
        <f t="shared" si="202"/>
        <v>1.008739286</v>
      </c>
      <c r="E183" s="19">
        <f t="shared" si="202"/>
        <v>1.169553313</v>
      </c>
      <c r="F183" s="19">
        <f t="shared" si="202"/>
        <v>1.2903709</v>
      </c>
      <c r="G183" s="19">
        <f t="shared" si="202"/>
        <v>1.386738189</v>
      </c>
      <c r="H183" s="19">
        <f t="shared" si="202"/>
        <v>1.466463968</v>
      </c>
      <c r="I183" s="19">
        <f t="shared" si="202"/>
        <v>1.534090461</v>
      </c>
      <c r="J183" s="19">
        <f t="shared" si="202"/>
        <v>1.592514868</v>
      </c>
      <c r="K183" s="19">
        <f t="shared" si="202"/>
        <v>1.643706817</v>
      </c>
      <c r="L183" s="19">
        <f t="shared" si="202"/>
        <v>1.689069693</v>
      </c>
      <c r="M183" s="19">
        <f t="shared" si="202"/>
        <v>1.72964016</v>
      </c>
      <c r="N183" s="59"/>
      <c r="O183" s="13">
        <v>50.0</v>
      </c>
      <c r="P183" s="20">
        <v>0.9427876097</v>
      </c>
      <c r="Q183" s="19">
        <f t="shared" ref="Q183:AA183" si="203">0.96593*C34*Q162</f>
        <v>1.716668537</v>
      </c>
      <c r="R183" s="19">
        <f t="shared" si="203"/>
        <v>2.305007505</v>
      </c>
      <c r="S183" s="19">
        <f t="shared" si="203"/>
        <v>2.713728159</v>
      </c>
      <c r="T183" s="19">
        <f t="shared" si="203"/>
        <v>3.031706082</v>
      </c>
      <c r="U183" s="19">
        <f t="shared" si="203"/>
        <v>3.29303227</v>
      </c>
      <c r="V183" s="19">
        <f t="shared" si="203"/>
        <v>3.515023102</v>
      </c>
      <c r="W183" s="19">
        <f t="shared" si="203"/>
        <v>3.70786588</v>
      </c>
      <c r="X183" s="19">
        <f t="shared" si="203"/>
        <v>3.878133192</v>
      </c>
      <c r="Y183" s="19">
        <f t="shared" si="203"/>
        <v>4.030345052</v>
      </c>
      <c r="Z183" s="19">
        <f t="shared" si="203"/>
        <v>4.167759361</v>
      </c>
      <c r="AA183" s="19">
        <f t="shared" si="203"/>
        <v>4.292810544</v>
      </c>
    </row>
    <row r="184">
      <c r="A184" s="13">
        <v>55.0</v>
      </c>
      <c r="B184" s="20">
        <v>0.573576436</v>
      </c>
      <c r="C184" s="19">
        <f t="shared" ref="C184:M184" si="204">0.57358*C35*C163</f>
        <v>0.6946361132</v>
      </c>
      <c r="D184" s="19">
        <f t="shared" si="204"/>
        <v>0.907012916</v>
      </c>
      <c r="E184" s="19">
        <f t="shared" si="204"/>
        <v>1.046044618</v>
      </c>
      <c r="F184" s="19">
        <f t="shared" si="204"/>
        <v>1.149195953</v>
      </c>
      <c r="G184" s="19">
        <f t="shared" si="204"/>
        <v>1.230603709</v>
      </c>
      <c r="H184" s="19">
        <f t="shared" si="204"/>
        <v>1.297331754</v>
      </c>
      <c r="I184" s="19">
        <f t="shared" si="204"/>
        <v>1.353467588</v>
      </c>
      <c r="J184" s="19">
        <f t="shared" si="204"/>
        <v>1.401604844</v>
      </c>
      <c r="K184" s="19">
        <f t="shared" si="204"/>
        <v>1.443497717</v>
      </c>
      <c r="L184" s="19">
        <f t="shared" si="204"/>
        <v>1.480389765</v>
      </c>
      <c r="M184" s="19">
        <f t="shared" si="204"/>
        <v>1.513195025</v>
      </c>
      <c r="N184" s="59"/>
      <c r="O184" s="13">
        <v>55.0</v>
      </c>
      <c r="P184" s="20">
        <v>0.573576436</v>
      </c>
      <c r="Q184" s="19">
        <f t="shared" ref="Q184:AA184" si="205">0.96593*C35*Q163</f>
        <v>1.751751038</v>
      </c>
      <c r="R184" s="19">
        <f t="shared" si="205"/>
        <v>2.339585972</v>
      </c>
      <c r="S184" s="19">
        <f t="shared" si="205"/>
        <v>2.743463772</v>
      </c>
      <c r="T184" s="19">
        <f t="shared" si="205"/>
        <v>3.054886802</v>
      </c>
      <c r="U184" s="19">
        <f t="shared" si="205"/>
        <v>3.308869832</v>
      </c>
      <c r="V184" s="19">
        <f t="shared" si="205"/>
        <v>3.52315589</v>
      </c>
      <c r="W184" s="19">
        <f t="shared" si="205"/>
        <v>3.70815786</v>
      </c>
      <c r="X184" s="19">
        <f t="shared" si="205"/>
        <v>3.870577241</v>
      </c>
      <c r="Y184" s="19">
        <f t="shared" si="205"/>
        <v>4.015011135</v>
      </c>
      <c r="Z184" s="19">
        <f t="shared" si="205"/>
        <v>4.144764602</v>
      </c>
      <c r="AA184" s="19">
        <f t="shared" si="205"/>
        <v>4.262301008</v>
      </c>
    </row>
    <row r="185">
      <c r="A185" s="13">
        <v>60.0</v>
      </c>
      <c r="B185" s="20">
        <v>0.5</v>
      </c>
      <c r="C185" s="19">
        <f t="shared" ref="C185:M185" si="206">0.5*C36*C164</f>
        <v>0.6121823658</v>
      </c>
      <c r="D185" s="19">
        <f t="shared" si="206"/>
        <v>0.7941542009</v>
      </c>
      <c r="E185" s="19">
        <f t="shared" si="206"/>
        <v>0.9115798265</v>
      </c>
      <c r="F185" s="19">
        <f t="shared" si="206"/>
        <v>0.9977204537</v>
      </c>
      <c r="G185" s="19">
        <f t="shared" si="206"/>
        <v>1.065059726</v>
      </c>
      <c r="H185" s="19">
        <f t="shared" si="206"/>
        <v>1.119802612</v>
      </c>
      <c r="I185" s="19">
        <f t="shared" si="206"/>
        <v>1.165520878</v>
      </c>
      <c r="J185" s="19">
        <f t="shared" si="206"/>
        <v>1.204469258</v>
      </c>
      <c r="K185" s="19">
        <f t="shared" si="206"/>
        <v>1.238165056</v>
      </c>
      <c r="L185" s="19">
        <f t="shared" si="206"/>
        <v>1.26767861</v>
      </c>
      <c r="M185" s="19">
        <f t="shared" si="206"/>
        <v>1.293792885</v>
      </c>
      <c r="N185" s="59"/>
      <c r="O185" s="13">
        <v>60.0</v>
      </c>
      <c r="P185" s="20">
        <v>0.5</v>
      </c>
      <c r="Q185" s="19">
        <f t="shared" ref="Q185:AA185" si="207">0.96593*C36*Q164</f>
        <v>1.77956708</v>
      </c>
      <c r="R185" s="19">
        <f t="shared" si="207"/>
        <v>2.36530125</v>
      </c>
      <c r="S185" s="19">
        <f t="shared" si="207"/>
        <v>2.763686473</v>
      </c>
      <c r="T185" s="19">
        <f t="shared" si="207"/>
        <v>3.068389469</v>
      </c>
      <c r="U185" s="19">
        <f t="shared" si="207"/>
        <v>3.315165718</v>
      </c>
      <c r="V185" s="19">
        <f t="shared" si="207"/>
        <v>3.522089207</v>
      </c>
      <c r="W185" s="19">
        <f t="shared" si="207"/>
        <v>3.699740673</v>
      </c>
      <c r="X185" s="19">
        <f t="shared" si="207"/>
        <v>3.854912471</v>
      </c>
      <c r="Y185" s="19">
        <f t="shared" si="207"/>
        <v>3.992252172</v>
      </c>
      <c r="Z185" s="19">
        <f t="shared" si="207"/>
        <v>4.115092563</v>
      </c>
      <c r="AA185" s="19">
        <f t="shared" si="207"/>
        <v>4.225911305</v>
      </c>
    </row>
    <row r="186">
      <c r="A186" s="13">
        <v>65.0</v>
      </c>
      <c r="B186" s="20">
        <v>0.4226182617</v>
      </c>
      <c r="C186" s="19">
        <f t="shared" ref="C186:M186" si="208">0.42262*C37*C165</f>
        <v>0.5215425136</v>
      </c>
      <c r="D186" s="19">
        <f t="shared" si="208"/>
        <v>0.6727492002</v>
      </c>
      <c r="E186" s="19">
        <f t="shared" si="208"/>
        <v>0.769095843</v>
      </c>
      <c r="F186" s="19">
        <f t="shared" si="208"/>
        <v>0.8390785522</v>
      </c>
      <c r="G186" s="19">
        <f t="shared" si="208"/>
        <v>0.8933374437</v>
      </c>
      <c r="H186" s="19">
        <f t="shared" si="208"/>
        <v>0.9371345316</v>
      </c>
      <c r="I186" s="19">
        <f t="shared" si="208"/>
        <v>0.9734838305</v>
      </c>
      <c r="J186" s="19">
        <f t="shared" si="208"/>
        <v>1.004278823</v>
      </c>
      <c r="K186" s="19">
        <f t="shared" si="208"/>
        <v>1.030787758</v>
      </c>
      <c r="L186" s="19">
        <f t="shared" si="208"/>
        <v>1.053901249</v>
      </c>
      <c r="M186" s="19">
        <f t="shared" si="208"/>
        <v>1.074267954</v>
      </c>
      <c r="N186" s="59"/>
      <c r="O186" s="13">
        <v>65.0</v>
      </c>
      <c r="P186" s="20">
        <v>0.4226182617</v>
      </c>
      <c r="Q186" s="19">
        <f t="shared" ref="Q186:AA186" si="209">0.96593*C37*Q165</f>
        <v>1.801256551</v>
      </c>
      <c r="R186" s="19">
        <f t="shared" si="209"/>
        <v>2.384049785</v>
      </c>
      <c r="S186" s="19">
        <f t="shared" si="209"/>
        <v>2.776906814</v>
      </c>
      <c r="T186" s="19">
        <f t="shared" si="209"/>
        <v>3.075238441</v>
      </c>
      <c r="U186" s="19">
        <f t="shared" si="209"/>
        <v>3.315379595</v>
      </c>
      <c r="V186" s="19">
        <f t="shared" si="209"/>
        <v>3.515653531</v>
      </c>
      <c r="W186" s="19">
        <f t="shared" si="209"/>
        <v>3.686761103</v>
      </c>
      <c r="X186" s="19">
        <f t="shared" si="209"/>
        <v>3.835555089</v>
      </c>
      <c r="Y186" s="19">
        <f t="shared" si="209"/>
        <v>3.966712946</v>
      </c>
      <c r="Z186" s="19">
        <f t="shared" si="209"/>
        <v>4.083580697</v>
      </c>
      <c r="AA186" s="19">
        <f t="shared" si="209"/>
        <v>4.188639774</v>
      </c>
    </row>
    <row r="187">
      <c r="A187" s="13">
        <v>70.0</v>
      </c>
      <c r="B187" s="20">
        <v>0.3420201433</v>
      </c>
      <c r="C187" s="19">
        <f t="shared" ref="C187:M187" si="210">0.34202*C38*C166</f>
        <v>0.4187572255</v>
      </c>
      <c r="D187" s="19">
        <f t="shared" si="210"/>
        <v>0.5432332396</v>
      </c>
      <c r="E187" s="19">
        <f t="shared" si="210"/>
        <v>0.6235570645</v>
      </c>
      <c r="F187" s="19">
        <f t="shared" si="210"/>
        <v>0.6824806992</v>
      </c>
      <c r="G187" s="19">
        <f t="shared" si="210"/>
        <v>0.7285434548</v>
      </c>
      <c r="H187" s="19">
        <f t="shared" si="210"/>
        <v>0.7659897785</v>
      </c>
      <c r="I187" s="19">
        <f t="shared" si="210"/>
        <v>0.7972629011</v>
      </c>
      <c r="J187" s="19">
        <f t="shared" si="210"/>
        <v>0.8239051512</v>
      </c>
      <c r="K187" s="19">
        <f t="shared" si="210"/>
        <v>0.8469544247</v>
      </c>
      <c r="L187" s="19">
        <f t="shared" si="210"/>
        <v>0.8671428765</v>
      </c>
      <c r="M187" s="19">
        <f t="shared" si="210"/>
        <v>0.8850060851</v>
      </c>
      <c r="N187" s="59"/>
      <c r="O187" s="13">
        <v>70.0</v>
      </c>
      <c r="P187" s="20">
        <v>0.3420201433</v>
      </c>
      <c r="Q187" s="19">
        <f t="shared" ref="Q187:AA187" si="211">0.96593*C38*Q166</f>
        <v>1.77956708</v>
      </c>
      <c r="R187" s="19">
        <f t="shared" si="211"/>
        <v>2.36530125</v>
      </c>
      <c r="S187" s="19">
        <f t="shared" si="211"/>
        <v>2.763686473</v>
      </c>
      <c r="T187" s="19">
        <f t="shared" si="211"/>
        <v>3.068389469</v>
      </c>
      <c r="U187" s="19">
        <f t="shared" si="211"/>
        <v>3.315165718</v>
      </c>
      <c r="V187" s="19">
        <f t="shared" si="211"/>
        <v>3.522089207</v>
      </c>
      <c r="W187" s="19">
        <f t="shared" si="211"/>
        <v>3.699740673</v>
      </c>
      <c r="X187" s="19">
        <f t="shared" si="211"/>
        <v>3.854912471</v>
      </c>
      <c r="Y187" s="19">
        <f t="shared" si="211"/>
        <v>3.992252172</v>
      </c>
      <c r="Z187" s="19">
        <f t="shared" si="211"/>
        <v>4.115092563</v>
      </c>
      <c r="AA187" s="19">
        <f t="shared" si="211"/>
        <v>4.225911305</v>
      </c>
    </row>
    <row r="188">
      <c r="A188" s="13">
        <v>75.0</v>
      </c>
      <c r="B188" s="20">
        <v>0.2588190451</v>
      </c>
      <c r="C188" s="19">
        <f t="shared" ref="C188:M188" si="212">0.25882*C39*C167</f>
        <v>0.3224121824</v>
      </c>
      <c r="D188" s="19">
        <f t="shared" si="212"/>
        <v>0.4123816953</v>
      </c>
      <c r="E188" s="19">
        <f t="shared" si="212"/>
        <v>0.4686219858</v>
      </c>
      <c r="F188" s="19">
        <f t="shared" si="212"/>
        <v>0.5088721478</v>
      </c>
      <c r="G188" s="19">
        <f t="shared" si="212"/>
        <v>0.5396988378</v>
      </c>
      <c r="H188" s="19">
        <f t="shared" si="212"/>
        <v>0.5643226178</v>
      </c>
      <c r="I188" s="19">
        <f t="shared" si="212"/>
        <v>0.5845733734</v>
      </c>
      <c r="J188" s="19">
        <f t="shared" si="212"/>
        <v>0.6015917997</v>
      </c>
      <c r="K188" s="19">
        <f t="shared" si="212"/>
        <v>0.6161362703</v>
      </c>
      <c r="L188" s="19">
        <f t="shared" si="212"/>
        <v>0.6287355758</v>
      </c>
      <c r="M188" s="19">
        <f t="shared" si="212"/>
        <v>0.639772252</v>
      </c>
      <c r="N188" s="59"/>
      <c r="O188" s="13">
        <v>75.0</v>
      </c>
      <c r="P188" s="20">
        <v>0.2588190451</v>
      </c>
      <c r="Q188" s="19">
        <f t="shared" ref="Q188:AA188" si="213">0.96593*C39*Q167</f>
        <v>1.829829088</v>
      </c>
      <c r="R188" s="19">
        <f t="shared" si="213"/>
        <v>2.406518811</v>
      </c>
      <c r="S188" s="19">
        <f t="shared" si="213"/>
        <v>2.789998385</v>
      </c>
      <c r="T188" s="19">
        <f t="shared" si="213"/>
        <v>3.078060822</v>
      </c>
      <c r="U188" s="19">
        <f t="shared" si="213"/>
        <v>3.307799225</v>
      </c>
      <c r="V188" s="19">
        <f t="shared" si="213"/>
        <v>3.49784433</v>
      </c>
      <c r="W188" s="19">
        <f t="shared" si="213"/>
        <v>3.659032675</v>
      </c>
      <c r="X188" s="19">
        <f t="shared" si="213"/>
        <v>3.798275819</v>
      </c>
      <c r="Y188" s="19">
        <f t="shared" si="213"/>
        <v>3.92027225</v>
      </c>
      <c r="Z188" s="19">
        <f t="shared" si="213"/>
        <v>4.028369511</v>
      </c>
      <c r="AA188" s="19">
        <f t="shared" si="213"/>
        <v>4.125040263</v>
      </c>
    </row>
    <row r="189">
      <c r="A189" s="13">
        <v>80.0</v>
      </c>
      <c r="B189" s="20">
        <v>0.173648177</v>
      </c>
      <c r="C189" s="19">
        <f t="shared" ref="C189:M189" si="214">0.17365*C40*C168</f>
        <v>0.2168443392</v>
      </c>
      <c r="D189" s="19">
        <f t="shared" si="214"/>
        <v>0.2766086516</v>
      </c>
      <c r="E189" s="19">
        <f t="shared" si="214"/>
        <v>0.3137383099</v>
      </c>
      <c r="F189" s="19">
        <f t="shared" si="214"/>
        <v>0.340186043</v>
      </c>
      <c r="G189" s="19">
        <f t="shared" si="214"/>
        <v>0.3603633343</v>
      </c>
      <c r="H189" s="19">
        <f t="shared" si="214"/>
        <v>0.3764276063</v>
      </c>
      <c r="I189" s="19">
        <f t="shared" si="214"/>
        <v>0.389601345</v>
      </c>
      <c r="J189" s="19">
        <f t="shared" si="214"/>
        <v>0.4006446355</v>
      </c>
      <c r="K189" s="19">
        <f t="shared" si="214"/>
        <v>0.4100615656</v>
      </c>
      <c r="L189" s="19">
        <f t="shared" si="214"/>
        <v>0.4182028018</v>
      </c>
      <c r="M189" s="19">
        <f t="shared" si="214"/>
        <v>0.425321464</v>
      </c>
      <c r="N189" s="59"/>
      <c r="O189" s="13">
        <v>80.0</v>
      </c>
      <c r="P189" s="20">
        <v>0.173648177</v>
      </c>
      <c r="Q189" s="19">
        <f t="shared" ref="Q189:AA189" si="215">0.96593*C40*Q168</f>
        <v>1.838043294</v>
      </c>
      <c r="R189" s="19">
        <f t="shared" si="215"/>
        <v>2.412397956</v>
      </c>
      <c r="S189" s="19">
        <f t="shared" si="215"/>
        <v>2.792643503</v>
      </c>
      <c r="T189" s="19">
        <f t="shared" si="215"/>
        <v>3.077277223</v>
      </c>
      <c r="U189" s="19">
        <f t="shared" si="215"/>
        <v>3.303607051</v>
      </c>
      <c r="V189" s="19">
        <f t="shared" si="215"/>
        <v>3.490345473</v>
      </c>
      <c r="W189" s="19">
        <f t="shared" si="215"/>
        <v>3.648361327</v>
      </c>
      <c r="X189" s="19">
        <f t="shared" si="215"/>
        <v>3.784577075</v>
      </c>
      <c r="Y189" s="19">
        <f t="shared" si="215"/>
        <v>3.903692073</v>
      </c>
      <c r="Z189" s="19">
        <f t="shared" si="215"/>
        <v>4.009049877</v>
      </c>
      <c r="AA189" s="19">
        <f t="shared" si="215"/>
        <v>4.103116855</v>
      </c>
    </row>
    <row r="190">
      <c r="A190" s="13">
        <v>85.0</v>
      </c>
      <c r="B190" s="20">
        <v>0.08715574</v>
      </c>
      <c r="C190" s="19">
        <f t="shared" ref="C190:M190" si="216">0.08716*C41*C169</f>
        <v>0.1089880633</v>
      </c>
      <c r="D190" s="19">
        <f t="shared" si="216"/>
        <v>0.1388001133</v>
      </c>
      <c r="E190" s="19">
        <f t="shared" si="216"/>
        <v>0.1572524097</v>
      </c>
      <c r="F190" s="19">
        <f t="shared" si="216"/>
        <v>0.170358637</v>
      </c>
      <c r="G190" s="19">
        <f t="shared" si="216"/>
        <v>0.1803341933</v>
      </c>
      <c r="H190" s="19">
        <f t="shared" si="216"/>
        <v>0.1882606018</v>
      </c>
      <c r="I190" s="19">
        <f t="shared" si="216"/>
        <v>0.1947496699</v>
      </c>
      <c r="J190" s="19">
        <f t="shared" si="216"/>
        <v>0.2001811845</v>
      </c>
      <c r="K190" s="19">
        <f t="shared" si="216"/>
        <v>0.2048066411</v>
      </c>
      <c r="L190" s="19">
        <f t="shared" si="216"/>
        <v>0.2088007426</v>
      </c>
      <c r="M190" s="19">
        <f t="shared" si="216"/>
        <v>0.2122894255</v>
      </c>
      <c r="N190" s="59"/>
      <c r="O190" s="13">
        <v>85.0</v>
      </c>
      <c r="P190" s="20">
        <v>0.08715574</v>
      </c>
      <c r="Q190" s="19">
        <f t="shared" ref="Q190:AA190" si="217">0.96593*C41*Q169</f>
        <v>1.842809929</v>
      </c>
      <c r="R190" s="19">
        <f t="shared" si="217"/>
        <v>2.415668656</v>
      </c>
      <c r="S190" s="19">
        <f t="shared" si="217"/>
        <v>2.793908141</v>
      </c>
      <c r="T190" s="19">
        <f t="shared" si="217"/>
        <v>3.076438583</v>
      </c>
      <c r="U190" s="19">
        <f t="shared" si="217"/>
        <v>3.300691495</v>
      </c>
      <c r="V190" s="19">
        <f t="shared" si="217"/>
        <v>3.485424968</v>
      </c>
      <c r="W190" s="19">
        <f t="shared" si="217"/>
        <v>3.641524815</v>
      </c>
      <c r="X190" s="19">
        <f t="shared" si="217"/>
        <v>3.775918271</v>
      </c>
      <c r="Y190" s="19">
        <f t="shared" si="217"/>
        <v>3.893303871</v>
      </c>
      <c r="Z190" s="19">
        <f t="shared" si="217"/>
        <v>3.997021737</v>
      </c>
      <c r="AA190" s="19">
        <f t="shared" si="217"/>
        <v>4.089533647</v>
      </c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202">
      <c r="A202" s="61"/>
      <c r="B202" s="61"/>
    </row>
    <row r="203">
      <c r="A203" s="61"/>
      <c r="B203" s="61"/>
    </row>
    <row r="204">
      <c r="A204" s="61"/>
      <c r="B204" s="61"/>
    </row>
    <row r="205">
      <c r="A205" s="61"/>
      <c r="B205" s="61"/>
    </row>
    <row r="206">
      <c r="A206" s="61"/>
      <c r="B206" s="61"/>
    </row>
    <row r="207">
      <c r="A207" s="61"/>
      <c r="B207" s="61"/>
    </row>
    <row r="208">
      <c r="A208" s="61"/>
      <c r="B208" s="61"/>
    </row>
    <row r="209">
      <c r="A209" s="61"/>
      <c r="B209" s="61"/>
    </row>
    <row r="210">
      <c r="A210" s="61"/>
      <c r="B210" s="61"/>
    </row>
    <row r="211">
      <c r="A211" s="61"/>
      <c r="B211" s="61"/>
    </row>
    <row r="212">
      <c r="A212" s="61"/>
      <c r="B212" s="61"/>
    </row>
    <row r="213">
      <c r="A213" s="61"/>
      <c r="B213" s="61"/>
    </row>
    <row r="214">
      <c r="A214" s="61"/>
      <c r="B214" s="61"/>
    </row>
    <row r="215">
      <c r="A215" s="61"/>
      <c r="B215" s="61"/>
    </row>
    <row r="216">
      <c r="A216" s="61"/>
      <c r="B216" s="61"/>
    </row>
    <row r="217">
      <c r="A217" s="61"/>
      <c r="B217" s="61"/>
    </row>
    <row r="218">
      <c r="A218" s="61"/>
      <c r="B218" s="61"/>
    </row>
    <row r="219">
      <c r="A219" s="61"/>
      <c r="B219" s="61"/>
    </row>
    <row r="220">
      <c r="A220" s="61"/>
      <c r="B220" s="61"/>
    </row>
    <row r="221">
      <c r="A221" s="61"/>
      <c r="B221" s="61"/>
    </row>
    <row r="222">
      <c r="A222" s="61"/>
      <c r="B222" s="61"/>
    </row>
    <row r="223">
      <c r="A223" s="61"/>
      <c r="B223" s="61"/>
    </row>
    <row r="224">
      <c r="A224" s="61"/>
      <c r="B224" s="61"/>
    </row>
    <row r="225">
      <c r="A225" s="61"/>
      <c r="B225" s="61"/>
    </row>
    <row r="226">
      <c r="A226" s="61"/>
      <c r="B226" s="61"/>
    </row>
    <row r="227">
      <c r="A227" s="61"/>
      <c r="B227" s="61"/>
    </row>
    <row r="228">
      <c r="A228" s="61"/>
      <c r="B228" s="61"/>
    </row>
    <row r="229">
      <c r="A229" s="61"/>
      <c r="B229" s="61"/>
    </row>
    <row r="230">
      <c r="A230" s="61"/>
      <c r="B230" s="61"/>
    </row>
    <row r="231">
      <c r="A231" s="61"/>
      <c r="B231" s="61"/>
    </row>
    <row r="232">
      <c r="A232" s="61"/>
      <c r="B232" s="61"/>
    </row>
    <row r="233">
      <c r="A233" s="61"/>
      <c r="B233" s="61"/>
    </row>
    <row r="234">
      <c r="A234" s="61"/>
      <c r="B234" s="61"/>
    </row>
    <row r="235">
      <c r="A235" s="61"/>
      <c r="B235" s="61"/>
    </row>
    <row r="236">
      <c r="A236" s="61"/>
      <c r="B236" s="61"/>
    </row>
    <row r="237">
      <c r="A237" s="61"/>
      <c r="B237" s="61"/>
    </row>
    <row r="238">
      <c r="A238" s="61"/>
      <c r="B238" s="61"/>
    </row>
    <row r="239">
      <c r="A239" s="61"/>
      <c r="B239" s="61"/>
    </row>
    <row r="240">
      <c r="A240" s="61"/>
      <c r="B240" s="61"/>
    </row>
    <row r="241">
      <c r="A241" s="61"/>
      <c r="B241" s="61"/>
    </row>
    <row r="242">
      <c r="A242" s="61"/>
      <c r="B242" s="61"/>
    </row>
    <row r="243">
      <c r="A243" s="61"/>
      <c r="B243" s="61"/>
    </row>
    <row r="244">
      <c r="A244" s="61"/>
      <c r="B244" s="61"/>
    </row>
    <row r="245">
      <c r="A245" s="61"/>
      <c r="B245" s="61"/>
    </row>
    <row r="246">
      <c r="A246" s="61"/>
      <c r="B246" s="61"/>
    </row>
    <row r="247">
      <c r="A247" s="61"/>
      <c r="B247" s="61"/>
    </row>
    <row r="248">
      <c r="A248" s="61"/>
      <c r="B248" s="61"/>
    </row>
    <row r="249">
      <c r="A249" s="61"/>
      <c r="B249" s="61"/>
    </row>
    <row r="250">
      <c r="A250" s="61"/>
      <c r="B250" s="61"/>
    </row>
    <row r="251">
      <c r="A251" s="61"/>
      <c r="B251" s="61"/>
    </row>
    <row r="252">
      <c r="A252" s="61"/>
      <c r="B252" s="61"/>
    </row>
    <row r="253">
      <c r="A253" s="61"/>
      <c r="B253" s="61"/>
    </row>
    <row r="254">
      <c r="A254" s="61"/>
      <c r="B254" s="61"/>
    </row>
    <row r="255">
      <c r="A255" s="61"/>
      <c r="B255" s="61"/>
    </row>
    <row r="256">
      <c r="A256" s="61"/>
      <c r="B256" s="61"/>
    </row>
    <row r="257">
      <c r="A257" s="61"/>
      <c r="B257" s="61"/>
    </row>
    <row r="258">
      <c r="A258" s="61"/>
      <c r="B258" s="61"/>
    </row>
    <row r="259">
      <c r="A259" s="61"/>
      <c r="B259" s="61"/>
    </row>
    <row r="260">
      <c r="A260" s="61"/>
      <c r="B260" s="61"/>
    </row>
    <row r="261">
      <c r="A261" s="61"/>
      <c r="B261" s="61"/>
    </row>
    <row r="262">
      <c r="A262" s="61"/>
      <c r="B262" s="61"/>
    </row>
    <row r="263">
      <c r="A263" s="61"/>
      <c r="B263" s="61"/>
    </row>
    <row r="264">
      <c r="A264" s="61"/>
      <c r="B264" s="61"/>
    </row>
    <row r="265">
      <c r="A265" s="61"/>
      <c r="B265" s="61"/>
    </row>
    <row r="266">
      <c r="A266" s="61"/>
      <c r="B266" s="61"/>
    </row>
    <row r="267">
      <c r="A267" s="61"/>
      <c r="B267" s="61"/>
    </row>
    <row r="268">
      <c r="A268" s="61"/>
      <c r="B268" s="61"/>
    </row>
    <row r="269">
      <c r="A269" s="61"/>
      <c r="B269" s="61"/>
    </row>
    <row r="270">
      <c r="A270" s="61"/>
      <c r="B270" s="61"/>
    </row>
    <row r="271">
      <c r="A271" s="61"/>
      <c r="B271" s="61"/>
    </row>
    <row r="272">
      <c r="A272" s="61"/>
      <c r="B272" s="61"/>
    </row>
    <row r="273">
      <c r="A273" s="61"/>
      <c r="B273" s="61"/>
    </row>
    <row r="274">
      <c r="A274" s="61"/>
      <c r="B274" s="61"/>
    </row>
    <row r="275">
      <c r="A275" s="61"/>
      <c r="B275" s="61"/>
    </row>
    <row r="276">
      <c r="A276" s="61"/>
      <c r="B276" s="61"/>
    </row>
    <row r="277">
      <c r="A277" s="61"/>
      <c r="B277" s="61"/>
    </row>
    <row r="278">
      <c r="A278" s="61"/>
      <c r="B278" s="61"/>
    </row>
    <row r="279">
      <c r="A279" s="61"/>
      <c r="B279" s="61"/>
    </row>
    <row r="280">
      <c r="A280" s="61"/>
      <c r="B280" s="61"/>
    </row>
    <row r="281">
      <c r="A281" s="61"/>
      <c r="B281" s="61"/>
    </row>
    <row r="282">
      <c r="A282" s="61"/>
      <c r="B282" s="61"/>
    </row>
    <row r="283">
      <c r="A283" s="61"/>
      <c r="B283" s="61"/>
    </row>
    <row r="284">
      <c r="A284" s="61"/>
      <c r="B284" s="61"/>
    </row>
    <row r="285">
      <c r="A285" s="61"/>
      <c r="B285" s="61"/>
    </row>
    <row r="286">
      <c r="A286" s="61"/>
      <c r="B286" s="61"/>
    </row>
    <row r="287">
      <c r="A287" s="61"/>
      <c r="B287" s="61"/>
    </row>
    <row r="288">
      <c r="A288" s="61"/>
      <c r="B288" s="61"/>
    </row>
    <row r="289">
      <c r="A289" s="61"/>
      <c r="B289" s="61"/>
    </row>
    <row r="290">
      <c r="A290" s="61"/>
      <c r="B290" s="61"/>
    </row>
    <row r="291">
      <c r="A291" s="61"/>
      <c r="B291" s="61"/>
    </row>
    <row r="292">
      <c r="A292" s="61"/>
      <c r="B292" s="61"/>
    </row>
    <row r="293">
      <c r="A293" s="61"/>
      <c r="B293" s="61"/>
    </row>
    <row r="294">
      <c r="A294" s="61"/>
      <c r="B294" s="61"/>
    </row>
    <row r="295">
      <c r="A295" s="61"/>
      <c r="B295" s="61"/>
    </row>
    <row r="296">
      <c r="A296" s="61"/>
      <c r="B296" s="61"/>
    </row>
    <row r="297">
      <c r="A297" s="61"/>
      <c r="B297" s="61"/>
    </row>
    <row r="298">
      <c r="A298" s="61"/>
      <c r="B298" s="61"/>
    </row>
    <row r="299">
      <c r="A299" s="61"/>
      <c r="B299" s="61"/>
    </row>
    <row r="300">
      <c r="A300" s="61"/>
      <c r="B300" s="61"/>
    </row>
    <row r="301">
      <c r="A301" s="61"/>
      <c r="B301" s="61"/>
    </row>
    <row r="302">
      <c r="A302" s="61"/>
      <c r="B302" s="61"/>
    </row>
    <row r="303">
      <c r="A303" s="61"/>
      <c r="B303" s="61"/>
    </row>
    <row r="304">
      <c r="A304" s="61"/>
      <c r="B304" s="61"/>
    </row>
    <row r="305">
      <c r="A305" s="61"/>
      <c r="B305" s="61"/>
    </row>
    <row r="306">
      <c r="A306" s="61"/>
      <c r="B306" s="61"/>
    </row>
    <row r="307">
      <c r="A307" s="61"/>
      <c r="B307" s="61"/>
    </row>
    <row r="308">
      <c r="A308" s="61"/>
      <c r="B308" s="61"/>
    </row>
    <row r="309">
      <c r="A309" s="61"/>
      <c r="B309" s="61"/>
    </row>
    <row r="310">
      <c r="A310" s="61"/>
      <c r="B310" s="61"/>
    </row>
    <row r="311">
      <c r="A311" s="61"/>
      <c r="B311" s="61"/>
    </row>
    <row r="312">
      <c r="A312" s="61"/>
      <c r="B312" s="61"/>
    </row>
    <row r="313">
      <c r="A313" s="61"/>
      <c r="B313" s="61"/>
    </row>
    <row r="314">
      <c r="A314" s="61"/>
      <c r="B314" s="61"/>
    </row>
    <row r="315">
      <c r="A315" s="61"/>
      <c r="B315" s="61"/>
    </row>
    <row r="316">
      <c r="A316" s="61"/>
      <c r="B316" s="61"/>
    </row>
    <row r="317">
      <c r="A317" s="61"/>
      <c r="B317" s="61"/>
    </row>
    <row r="318">
      <c r="A318" s="61"/>
      <c r="B318" s="61"/>
    </row>
    <row r="319">
      <c r="A319" s="61"/>
      <c r="B319" s="61"/>
    </row>
    <row r="320">
      <c r="A320" s="61"/>
      <c r="B320" s="61"/>
    </row>
    <row r="321">
      <c r="A321" s="61"/>
      <c r="B321" s="61"/>
    </row>
    <row r="322">
      <c r="A322" s="61"/>
      <c r="B322" s="61"/>
    </row>
    <row r="323">
      <c r="A323" s="61"/>
      <c r="B323" s="61"/>
    </row>
    <row r="324">
      <c r="A324" s="61"/>
      <c r="B324" s="61"/>
    </row>
    <row r="325">
      <c r="A325" s="61"/>
      <c r="B325" s="61"/>
    </row>
    <row r="326">
      <c r="A326" s="61"/>
      <c r="B326" s="61"/>
    </row>
    <row r="327">
      <c r="A327" s="61"/>
      <c r="B327" s="61"/>
    </row>
    <row r="328">
      <c r="A328" s="61"/>
      <c r="B328" s="61"/>
    </row>
    <row r="329">
      <c r="A329" s="61"/>
      <c r="B329" s="61"/>
    </row>
    <row r="330">
      <c r="A330" s="61"/>
      <c r="B330" s="61"/>
    </row>
    <row r="331">
      <c r="A331" s="61"/>
      <c r="B331" s="61"/>
    </row>
    <row r="332">
      <c r="A332" s="61"/>
      <c r="B332" s="61"/>
    </row>
    <row r="333">
      <c r="A333" s="61"/>
      <c r="B333" s="61"/>
    </row>
    <row r="334">
      <c r="A334" s="61"/>
      <c r="B334" s="61"/>
    </row>
    <row r="335">
      <c r="A335" s="61"/>
      <c r="B335" s="61"/>
    </row>
    <row r="336">
      <c r="A336" s="61"/>
      <c r="B336" s="61"/>
    </row>
    <row r="337">
      <c r="A337" s="61"/>
      <c r="B337" s="61"/>
    </row>
    <row r="338">
      <c r="A338" s="61"/>
      <c r="B338" s="61"/>
    </row>
    <row r="339">
      <c r="A339" s="61"/>
      <c r="B339" s="61"/>
    </row>
    <row r="340">
      <c r="A340" s="61"/>
      <c r="B340" s="61"/>
    </row>
    <row r="341">
      <c r="A341" s="61"/>
      <c r="B341" s="61"/>
    </row>
    <row r="342">
      <c r="A342" s="61"/>
      <c r="B342" s="61"/>
    </row>
    <row r="343">
      <c r="A343" s="61"/>
      <c r="B343" s="61"/>
    </row>
    <row r="344">
      <c r="A344" s="61"/>
      <c r="B344" s="61"/>
    </row>
    <row r="345">
      <c r="A345" s="61"/>
      <c r="B345" s="61"/>
    </row>
    <row r="346">
      <c r="A346" s="61"/>
      <c r="B346" s="61"/>
    </row>
    <row r="347">
      <c r="A347" s="61"/>
      <c r="B347" s="61"/>
    </row>
    <row r="348">
      <c r="A348" s="61"/>
      <c r="B348" s="61"/>
    </row>
    <row r="349">
      <c r="A349" s="61"/>
      <c r="B349" s="61"/>
    </row>
    <row r="350">
      <c r="A350" s="61"/>
      <c r="B350" s="61"/>
    </row>
    <row r="351">
      <c r="A351" s="61"/>
      <c r="B351" s="61"/>
    </row>
    <row r="352">
      <c r="A352" s="61"/>
      <c r="B352" s="61"/>
    </row>
    <row r="353">
      <c r="A353" s="61"/>
      <c r="B353" s="61"/>
    </row>
    <row r="354">
      <c r="A354" s="61"/>
      <c r="B354" s="61"/>
    </row>
    <row r="355">
      <c r="A355" s="61"/>
      <c r="B355" s="61"/>
    </row>
    <row r="356">
      <c r="A356" s="61"/>
      <c r="B356" s="61"/>
    </row>
    <row r="357">
      <c r="A357" s="61"/>
      <c r="B357" s="61"/>
    </row>
    <row r="358">
      <c r="A358" s="61"/>
      <c r="B358" s="61"/>
    </row>
    <row r="359">
      <c r="A359" s="61"/>
      <c r="B359" s="61"/>
    </row>
    <row r="360">
      <c r="A360" s="61"/>
      <c r="B360" s="61"/>
    </row>
    <row r="361">
      <c r="A361" s="61"/>
      <c r="B361" s="61"/>
    </row>
    <row r="362">
      <c r="A362" s="61"/>
      <c r="B362" s="61"/>
    </row>
    <row r="363">
      <c r="A363" s="61"/>
      <c r="B363" s="61"/>
    </row>
    <row r="364">
      <c r="A364" s="61"/>
      <c r="B364" s="61"/>
    </row>
    <row r="365">
      <c r="A365" s="61"/>
      <c r="B365" s="61"/>
    </row>
    <row r="366">
      <c r="A366" s="61"/>
      <c r="B366" s="61"/>
    </row>
    <row r="367">
      <c r="A367" s="61"/>
      <c r="B367" s="61"/>
    </row>
    <row r="368">
      <c r="A368" s="61"/>
      <c r="B368" s="61"/>
    </row>
    <row r="369">
      <c r="A369" s="61"/>
      <c r="B369" s="61"/>
    </row>
    <row r="370">
      <c r="A370" s="61"/>
      <c r="B370" s="61"/>
    </row>
    <row r="371">
      <c r="A371" s="61"/>
      <c r="B371" s="61"/>
    </row>
    <row r="372">
      <c r="A372" s="61"/>
      <c r="B372" s="61"/>
    </row>
    <row r="373">
      <c r="A373" s="61"/>
      <c r="B373" s="61"/>
    </row>
    <row r="374">
      <c r="A374" s="61"/>
      <c r="B374" s="61"/>
    </row>
    <row r="375">
      <c r="A375" s="61"/>
      <c r="B375" s="61"/>
    </row>
    <row r="376">
      <c r="A376" s="61"/>
      <c r="B376" s="61"/>
    </row>
    <row r="377">
      <c r="A377" s="61"/>
      <c r="B377" s="61"/>
    </row>
    <row r="378">
      <c r="A378" s="61"/>
      <c r="B378" s="61"/>
    </row>
    <row r="379">
      <c r="A379" s="61"/>
      <c r="B379" s="61"/>
    </row>
    <row r="380">
      <c r="A380" s="61"/>
      <c r="B380" s="61"/>
    </row>
    <row r="381">
      <c r="A381" s="61"/>
      <c r="B381" s="61"/>
    </row>
    <row r="382">
      <c r="A382" s="61"/>
      <c r="B382" s="61"/>
    </row>
    <row r="383">
      <c r="A383" s="61"/>
      <c r="B383" s="61"/>
    </row>
    <row r="494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</row>
    <row r="49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</row>
    <row r="496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</row>
    <row r="497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</row>
    <row r="498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</row>
    <row r="499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</row>
    <row r="500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</row>
    <row r="50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</row>
    <row r="502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</row>
    <row r="503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</row>
    <row r="504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</row>
    <row r="50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</row>
    <row r="506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</row>
    <row r="507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</row>
    <row r="508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</row>
    <row r="509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</row>
    <row r="510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</row>
    <row r="51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</row>
    <row r="512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</row>
    <row r="513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</row>
    <row r="514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</row>
    <row r="515">
      <c r="A515" s="61"/>
      <c r="B515" s="61"/>
    </row>
    <row r="516">
      <c r="A516" s="61"/>
      <c r="B516" s="61"/>
    </row>
    <row r="517">
      <c r="A517" s="61"/>
      <c r="B517" s="61"/>
    </row>
    <row r="518">
      <c r="A518" s="61"/>
      <c r="B518" s="61"/>
    </row>
    <row r="519">
      <c r="A519" s="61"/>
      <c r="B519" s="61"/>
    </row>
    <row r="520">
      <c r="A520" s="61"/>
      <c r="B520" s="61"/>
    </row>
    <row r="521">
      <c r="A521" s="61"/>
      <c r="B521" s="61"/>
    </row>
    <row r="522">
      <c r="A522" s="61"/>
      <c r="B522" s="61"/>
    </row>
    <row r="523">
      <c r="A523" s="61"/>
      <c r="B523" s="61"/>
    </row>
    <row r="524">
      <c r="A524" s="61"/>
      <c r="B524" s="61"/>
    </row>
    <row r="525">
      <c r="A525" s="61"/>
      <c r="B525" s="61"/>
    </row>
    <row r="526">
      <c r="A526" s="61"/>
      <c r="B526" s="61"/>
    </row>
    <row r="527">
      <c r="A527" s="61"/>
      <c r="B527" s="61"/>
    </row>
    <row r="528">
      <c r="A528" s="61"/>
      <c r="B528" s="61"/>
    </row>
    <row r="529">
      <c r="A529" s="61"/>
      <c r="B529" s="61"/>
    </row>
    <row r="530">
      <c r="A530" s="61"/>
      <c r="B530" s="61"/>
    </row>
    <row r="531">
      <c r="A531" s="61"/>
      <c r="B531" s="61"/>
    </row>
    <row r="532">
      <c r="A532" s="61"/>
      <c r="B532" s="61"/>
    </row>
    <row r="533">
      <c r="A533" s="61"/>
      <c r="B533" s="61"/>
    </row>
    <row r="534">
      <c r="A534" s="61"/>
      <c r="B534" s="61"/>
    </row>
    <row r="535">
      <c r="A535" s="61"/>
      <c r="B535" s="61"/>
    </row>
    <row r="536">
      <c r="A536" s="61"/>
      <c r="B536" s="61"/>
    </row>
    <row r="537">
      <c r="A537" s="61"/>
      <c r="B537" s="61"/>
    </row>
    <row r="538">
      <c r="A538" s="61"/>
      <c r="B538" s="61"/>
    </row>
    <row r="539">
      <c r="A539" s="61"/>
      <c r="B539" s="61"/>
    </row>
    <row r="540">
      <c r="A540" s="61"/>
      <c r="B540" s="61"/>
    </row>
    <row r="541">
      <c r="A541" s="61"/>
      <c r="B541" s="61"/>
    </row>
    <row r="542">
      <c r="A542" s="61"/>
      <c r="B542" s="61"/>
    </row>
    <row r="543">
      <c r="A543" s="61"/>
      <c r="B543" s="61"/>
    </row>
    <row r="544">
      <c r="A544" s="61"/>
      <c r="B544" s="61"/>
    </row>
    <row r="545">
      <c r="A545" s="61"/>
      <c r="B545" s="61"/>
    </row>
    <row r="546">
      <c r="A546" s="61"/>
      <c r="B546" s="61"/>
    </row>
    <row r="547">
      <c r="A547" s="61"/>
      <c r="B547" s="61"/>
    </row>
    <row r="548">
      <c r="A548" s="61"/>
      <c r="B548" s="61"/>
    </row>
    <row r="549">
      <c r="A549" s="61"/>
      <c r="B549" s="61"/>
    </row>
    <row r="550">
      <c r="A550" s="61"/>
      <c r="B550" s="61"/>
    </row>
    <row r="551">
      <c r="A551" s="61"/>
      <c r="B551" s="61"/>
    </row>
    <row r="552">
      <c r="A552" s="61"/>
      <c r="B552" s="61"/>
    </row>
    <row r="553">
      <c r="A553" s="61"/>
      <c r="B553" s="61"/>
    </row>
    <row r="554">
      <c r="A554" s="61"/>
      <c r="B554" s="61"/>
    </row>
    <row r="555">
      <c r="A555" s="61"/>
      <c r="B555" s="61"/>
    </row>
    <row r="556">
      <c r="A556" s="61"/>
      <c r="B556" s="61"/>
    </row>
    <row r="557">
      <c r="A557" s="61"/>
      <c r="B557" s="61"/>
    </row>
    <row r="558">
      <c r="A558" s="61"/>
      <c r="B558" s="61"/>
    </row>
    <row r="559">
      <c r="A559" s="61"/>
      <c r="B559" s="61"/>
    </row>
    <row r="560">
      <c r="A560" s="61"/>
      <c r="B560" s="61"/>
    </row>
    <row r="561">
      <c r="A561" s="61"/>
      <c r="B561" s="61"/>
    </row>
    <row r="562">
      <c r="A562" s="61"/>
      <c r="B562" s="61"/>
    </row>
    <row r="563">
      <c r="A563" s="61"/>
      <c r="B563" s="61"/>
    </row>
    <row r="564">
      <c r="A564" s="61"/>
      <c r="B564" s="61"/>
    </row>
    <row r="565">
      <c r="A565" s="61"/>
      <c r="B565" s="61"/>
    </row>
    <row r="566">
      <c r="A566" s="61"/>
      <c r="B566" s="61"/>
    </row>
    <row r="567">
      <c r="A567" s="61"/>
      <c r="B567" s="61"/>
    </row>
    <row r="568">
      <c r="A568" s="61"/>
      <c r="B568" s="61"/>
    </row>
    <row r="569">
      <c r="A569" s="61"/>
      <c r="B569" s="61"/>
    </row>
    <row r="570">
      <c r="A570" s="61"/>
      <c r="B570" s="61"/>
    </row>
    <row r="571">
      <c r="A571" s="61"/>
      <c r="B571" s="61"/>
    </row>
    <row r="572">
      <c r="A572" s="61"/>
      <c r="B572" s="61"/>
    </row>
    <row r="573">
      <c r="A573" s="61"/>
      <c r="B573" s="61"/>
    </row>
    <row r="574">
      <c r="A574" s="61"/>
      <c r="B574" s="61"/>
    </row>
    <row r="575">
      <c r="A575" s="61"/>
      <c r="B575" s="61"/>
    </row>
    <row r="576">
      <c r="A576" s="61"/>
      <c r="B576" s="61"/>
    </row>
    <row r="577">
      <c r="A577" s="61"/>
      <c r="B577" s="61"/>
    </row>
    <row r="578">
      <c r="A578" s="61"/>
      <c r="B578" s="61"/>
    </row>
    <row r="579">
      <c r="A579" s="61"/>
      <c r="B579" s="61"/>
    </row>
    <row r="580">
      <c r="A580" s="61"/>
      <c r="B580" s="61"/>
    </row>
    <row r="581">
      <c r="A581" s="61"/>
      <c r="B581" s="61"/>
    </row>
    <row r="582">
      <c r="A582" s="61"/>
      <c r="B582" s="61"/>
    </row>
    <row r="583">
      <c r="A583" s="61"/>
      <c r="B583" s="61"/>
    </row>
    <row r="584">
      <c r="A584" s="61"/>
      <c r="B584" s="61"/>
    </row>
    <row r="585">
      <c r="A585" s="61"/>
      <c r="B585" s="61"/>
    </row>
    <row r="586">
      <c r="A586" s="61"/>
      <c r="B586" s="61"/>
    </row>
    <row r="587">
      <c r="A587" s="61"/>
      <c r="B587" s="61"/>
    </row>
    <row r="588">
      <c r="A588" s="61"/>
      <c r="B588" s="61"/>
    </row>
    <row r="589">
      <c r="A589" s="61"/>
      <c r="B589" s="61"/>
    </row>
    <row r="590">
      <c r="A590" s="61"/>
      <c r="B590" s="61"/>
    </row>
    <row r="591">
      <c r="A591" s="61"/>
      <c r="B591" s="61"/>
    </row>
    <row r="592">
      <c r="A592" s="61"/>
      <c r="B592" s="61"/>
    </row>
    <row r="593">
      <c r="A593" s="61"/>
      <c r="B593" s="61"/>
    </row>
    <row r="594">
      <c r="A594" s="61"/>
      <c r="B594" s="61"/>
    </row>
    <row r="595">
      <c r="A595" s="61"/>
      <c r="B595" s="61"/>
    </row>
    <row r="596">
      <c r="A596" s="61"/>
      <c r="B596" s="61"/>
    </row>
    <row r="597">
      <c r="A597" s="61"/>
      <c r="B597" s="61"/>
    </row>
    <row r="598">
      <c r="A598" s="61"/>
      <c r="B598" s="61"/>
    </row>
    <row r="599">
      <c r="A599" s="61"/>
      <c r="B599" s="61"/>
    </row>
    <row r="600">
      <c r="A600" s="61"/>
      <c r="B600" s="61"/>
    </row>
    <row r="601">
      <c r="A601" s="61"/>
      <c r="B601" s="61"/>
    </row>
    <row r="602">
      <c r="A602" s="61"/>
      <c r="B602" s="61"/>
    </row>
    <row r="603">
      <c r="A603" s="61"/>
      <c r="B603" s="61"/>
    </row>
    <row r="604">
      <c r="A604" s="61"/>
      <c r="B604" s="61"/>
    </row>
    <row r="605">
      <c r="A605" s="61"/>
      <c r="B605" s="61"/>
    </row>
    <row r="606">
      <c r="A606" s="61"/>
      <c r="B606" s="61"/>
    </row>
    <row r="607">
      <c r="A607" s="61"/>
      <c r="B607" s="61"/>
    </row>
    <row r="608">
      <c r="A608" s="61"/>
      <c r="B608" s="61"/>
    </row>
    <row r="609">
      <c r="A609" s="61"/>
      <c r="B609" s="61"/>
    </row>
    <row r="610">
      <c r="A610" s="61"/>
      <c r="B610" s="61"/>
    </row>
    <row r="611">
      <c r="A611" s="61"/>
      <c r="B611" s="61"/>
    </row>
    <row r="612">
      <c r="A612" s="61"/>
      <c r="B612" s="61"/>
    </row>
    <row r="613">
      <c r="A613" s="61"/>
      <c r="B613" s="61"/>
    </row>
    <row r="614">
      <c r="A614" s="61"/>
      <c r="B614" s="61"/>
    </row>
    <row r="615">
      <c r="A615" s="61"/>
      <c r="B615" s="61"/>
    </row>
    <row r="616">
      <c r="A616" s="61"/>
      <c r="B616" s="61"/>
    </row>
    <row r="617">
      <c r="A617" s="61"/>
      <c r="B617" s="61"/>
    </row>
    <row r="618">
      <c r="A618" s="61"/>
      <c r="B618" s="61"/>
    </row>
    <row r="619">
      <c r="A619" s="61"/>
      <c r="B619" s="61"/>
    </row>
    <row r="620">
      <c r="A620" s="61"/>
      <c r="B620" s="61"/>
    </row>
    <row r="621">
      <c r="A621" s="61"/>
      <c r="B621" s="61"/>
    </row>
    <row r="622">
      <c r="A622" s="61"/>
      <c r="B622" s="61"/>
    </row>
    <row r="623">
      <c r="A623" s="61"/>
      <c r="B623" s="61"/>
    </row>
    <row r="624">
      <c r="A624" s="61"/>
      <c r="B624" s="61"/>
    </row>
    <row r="625">
      <c r="A625" s="61"/>
      <c r="B625" s="61"/>
    </row>
    <row r="626">
      <c r="A626" s="61"/>
      <c r="B626" s="61"/>
    </row>
    <row r="627">
      <c r="A627" s="61"/>
      <c r="B627" s="61"/>
    </row>
    <row r="628">
      <c r="A628" s="61"/>
      <c r="B628" s="61"/>
    </row>
    <row r="629">
      <c r="A629" s="61"/>
      <c r="B629" s="61"/>
    </row>
    <row r="630">
      <c r="A630" s="61"/>
      <c r="B630" s="61"/>
    </row>
    <row r="631">
      <c r="A631" s="61"/>
      <c r="B631" s="61"/>
    </row>
    <row r="632">
      <c r="A632" s="61"/>
      <c r="B632" s="61"/>
    </row>
    <row r="633">
      <c r="A633" s="61"/>
      <c r="B633" s="61"/>
    </row>
    <row r="634">
      <c r="A634" s="61"/>
      <c r="B634" s="61"/>
    </row>
    <row r="635">
      <c r="A635" s="61"/>
      <c r="B635" s="61"/>
    </row>
    <row r="636">
      <c r="A636" s="61"/>
      <c r="B636" s="61"/>
    </row>
    <row r="637">
      <c r="A637" s="61"/>
      <c r="B637" s="61"/>
    </row>
    <row r="638">
      <c r="A638" s="61"/>
      <c r="B638" s="61"/>
    </row>
    <row r="639">
      <c r="A639" s="61"/>
      <c r="B639" s="61"/>
    </row>
    <row r="640">
      <c r="A640" s="61"/>
      <c r="B640" s="61"/>
    </row>
    <row r="641">
      <c r="A641" s="61"/>
      <c r="B641" s="61"/>
    </row>
    <row r="642">
      <c r="A642" s="61"/>
      <c r="B642" s="61"/>
    </row>
    <row r="643">
      <c r="A643" s="61"/>
      <c r="B643" s="61"/>
    </row>
    <row r="644">
      <c r="A644" s="61"/>
      <c r="B644" s="61"/>
    </row>
    <row r="645">
      <c r="A645" s="61"/>
      <c r="B645" s="61"/>
    </row>
    <row r="646">
      <c r="A646" s="61"/>
      <c r="B646" s="61"/>
    </row>
    <row r="647">
      <c r="A647" s="61"/>
      <c r="B647" s="61"/>
    </row>
    <row r="648">
      <c r="A648" s="61"/>
      <c r="B648" s="61"/>
    </row>
    <row r="649">
      <c r="A649" s="61"/>
      <c r="B649" s="61"/>
    </row>
    <row r="650">
      <c r="A650" s="61"/>
      <c r="B650" s="61"/>
    </row>
    <row r="651">
      <c r="A651" s="61"/>
      <c r="B651" s="61"/>
    </row>
    <row r="652">
      <c r="A652" s="61"/>
      <c r="B652" s="61"/>
    </row>
    <row r="653">
      <c r="A653" s="61"/>
      <c r="B653" s="61"/>
    </row>
    <row r="654">
      <c r="A654" s="61"/>
      <c r="B654" s="61"/>
    </row>
    <row r="655">
      <c r="A655" s="61"/>
      <c r="B655" s="61"/>
    </row>
    <row r="656">
      <c r="A656" s="61"/>
      <c r="B656" s="61"/>
    </row>
    <row r="657">
      <c r="A657" s="61"/>
      <c r="B657" s="61"/>
    </row>
    <row r="658">
      <c r="A658" s="61"/>
      <c r="B658" s="61"/>
    </row>
    <row r="659">
      <c r="A659" s="61"/>
      <c r="B659" s="61"/>
    </row>
    <row r="660">
      <c r="A660" s="61"/>
      <c r="B660" s="61"/>
    </row>
    <row r="661">
      <c r="A661" s="61"/>
      <c r="B661" s="61"/>
    </row>
    <row r="662">
      <c r="A662" s="61"/>
      <c r="B662" s="61"/>
    </row>
    <row r="663">
      <c r="A663" s="61"/>
      <c r="B663" s="61"/>
    </row>
    <row r="664">
      <c r="A664" s="61"/>
      <c r="B664" s="61"/>
    </row>
    <row r="665">
      <c r="A665" s="61"/>
      <c r="B665" s="61"/>
    </row>
    <row r="666">
      <c r="A666" s="61"/>
      <c r="B666" s="61"/>
    </row>
    <row r="667">
      <c r="A667" s="61"/>
      <c r="B667" s="61"/>
    </row>
    <row r="668">
      <c r="A668" s="61"/>
      <c r="B668" s="61"/>
    </row>
    <row r="669">
      <c r="A669" s="61"/>
      <c r="B669" s="61"/>
    </row>
    <row r="670">
      <c r="A670" s="61"/>
      <c r="B670" s="61"/>
    </row>
    <row r="671">
      <c r="A671" s="61"/>
      <c r="B671" s="61"/>
    </row>
    <row r="672">
      <c r="A672" s="61"/>
      <c r="B672" s="61"/>
    </row>
    <row r="673">
      <c r="A673" s="61"/>
      <c r="B673" s="61"/>
    </row>
    <row r="674">
      <c r="A674" s="61"/>
      <c r="B674" s="61"/>
    </row>
    <row r="675">
      <c r="A675" s="61"/>
      <c r="B675" s="61"/>
    </row>
    <row r="676">
      <c r="A676" s="61"/>
      <c r="B676" s="61"/>
    </row>
    <row r="677">
      <c r="A677" s="61"/>
      <c r="B677" s="61"/>
    </row>
    <row r="678">
      <c r="A678" s="61"/>
      <c r="B678" s="61"/>
    </row>
    <row r="679">
      <c r="A679" s="61"/>
      <c r="B679" s="61"/>
    </row>
    <row r="680">
      <c r="A680" s="61"/>
      <c r="B680" s="61"/>
    </row>
    <row r="681">
      <c r="A681" s="61"/>
      <c r="B681" s="61"/>
    </row>
    <row r="682">
      <c r="A682" s="61"/>
      <c r="B682" s="61"/>
    </row>
    <row r="683">
      <c r="A683" s="61"/>
      <c r="B683" s="61"/>
    </row>
    <row r="684">
      <c r="A684" s="61"/>
      <c r="B684" s="61"/>
    </row>
    <row r="685">
      <c r="A685" s="61"/>
      <c r="B685" s="61"/>
    </row>
    <row r="686">
      <c r="A686" s="61"/>
      <c r="B686" s="61"/>
    </row>
    <row r="687">
      <c r="A687" s="61"/>
      <c r="B687" s="61"/>
    </row>
    <row r="688">
      <c r="A688" s="61"/>
      <c r="B688" s="61"/>
    </row>
    <row r="689">
      <c r="A689" s="61"/>
      <c r="B689" s="61"/>
    </row>
    <row r="690">
      <c r="A690" s="61"/>
      <c r="B690" s="61"/>
    </row>
    <row r="691">
      <c r="A691" s="61"/>
      <c r="B691" s="61"/>
    </row>
    <row r="692">
      <c r="A692" s="61"/>
      <c r="B692" s="61"/>
    </row>
    <row r="693">
      <c r="A693" s="61"/>
      <c r="B693" s="61"/>
    </row>
    <row r="694">
      <c r="A694" s="61"/>
      <c r="B694" s="61"/>
    </row>
    <row r="695">
      <c r="A695" s="61"/>
      <c r="B695" s="61"/>
    </row>
    <row r="696">
      <c r="A696" s="61"/>
      <c r="B696" s="61"/>
    </row>
    <row r="697">
      <c r="A697" s="61"/>
      <c r="B697" s="61"/>
    </row>
    <row r="698">
      <c r="A698" s="61"/>
      <c r="B698" s="61"/>
    </row>
    <row r="699">
      <c r="A699" s="61"/>
      <c r="B699" s="61"/>
    </row>
    <row r="700">
      <c r="A700" s="61"/>
      <c r="B700" s="61"/>
    </row>
    <row r="701">
      <c r="A701" s="61"/>
      <c r="B701" s="61"/>
    </row>
    <row r="702">
      <c r="A702" s="61"/>
      <c r="B702" s="61"/>
    </row>
    <row r="703">
      <c r="A703" s="61"/>
      <c r="B703" s="61"/>
    </row>
    <row r="704">
      <c r="A704" s="61"/>
      <c r="B704" s="61"/>
    </row>
    <row r="705">
      <c r="A705" s="61"/>
      <c r="B705" s="61"/>
    </row>
    <row r="706">
      <c r="A706" s="61"/>
      <c r="B706" s="61"/>
    </row>
    <row r="707">
      <c r="A707" s="61"/>
      <c r="B707" s="61"/>
    </row>
    <row r="708">
      <c r="A708" s="61"/>
      <c r="B708" s="61"/>
    </row>
    <row r="709">
      <c r="A709" s="61"/>
      <c r="B709" s="61"/>
    </row>
    <row r="710">
      <c r="A710" s="61"/>
      <c r="B710" s="61"/>
    </row>
    <row r="711">
      <c r="A711" s="61"/>
      <c r="B711" s="61"/>
    </row>
    <row r="712">
      <c r="A712" s="61"/>
      <c r="B712" s="61"/>
    </row>
    <row r="713">
      <c r="A713" s="61"/>
      <c r="B713" s="61"/>
    </row>
    <row r="714">
      <c r="A714" s="61"/>
      <c r="B714" s="61"/>
    </row>
    <row r="715">
      <c r="A715" s="61"/>
      <c r="B715" s="61"/>
    </row>
    <row r="716">
      <c r="A716" s="61"/>
      <c r="B716" s="61"/>
    </row>
    <row r="717">
      <c r="A717" s="61"/>
      <c r="B717" s="61"/>
    </row>
    <row r="718">
      <c r="A718" s="61"/>
      <c r="B718" s="61"/>
    </row>
    <row r="719">
      <c r="A719" s="61"/>
      <c r="B719" s="61"/>
    </row>
    <row r="720">
      <c r="A720" s="61"/>
      <c r="B720" s="61"/>
    </row>
    <row r="721">
      <c r="A721" s="61"/>
      <c r="B721" s="61"/>
    </row>
    <row r="722">
      <c r="A722" s="61"/>
      <c r="B722" s="61"/>
    </row>
    <row r="723">
      <c r="A723" s="61"/>
      <c r="B723" s="61"/>
    </row>
    <row r="724">
      <c r="A724" s="61"/>
      <c r="B724" s="61"/>
    </row>
    <row r="725">
      <c r="A725" s="61"/>
      <c r="B725" s="61"/>
    </row>
    <row r="726">
      <c r="A726" s="61"/>
      <c r="B726" s="61"/>
    </row>
    <row r="727">
      <c r="A727" s="61"/>
      <c r="B727" s="61"/>
    </row>
    <row r="728">
      <c r="A728" s="61"/>
      <c r="B728" s="61"/>
    </row>
    <row r="729">
      <c r="A729" s="61"/>
      <c r="B729" s="61"/>
    </row>
    <row r="730">
      <c r="A730" s="61"/>
      <c r="B730" s="61"/>
    </row>
    <row r="731">
      <c r="A731" s="61"/>
      <c r="B731" s="61"/>
    </row>
    <row r="732">
      <c r="A732" s="61"/>
      <c r="B732" s="61"/>
    </row>
    <row r="733">
      <c r="A733" s="61"/>
      <c r="B733" s="61"/>
    </row>
    <row r="734">
      <c r="A734" s="61"/>
      <c r="B734" s="61"/>
    </row>
    <row r="735">
      <c r="A735" s="61"/>
      <c r="B735" s="61"/>
    </row>
    <row r="736">
      <c r="A736" s="61"/>
      <c r="B736" s="61"/>
    </row>
    <row r="737">
      <c r="A737" s="61"/>
      <c r="B737" s="61"/>
    </row>
    <row r="738">
      <c r="A738" s="61"/>
      <c r="B738" s="61"/>
    </row>
    <row r="739">
      <c r="A739" s="61"/>
      <c r="B739" s="61"/>
    </row>
    <row r="740">
      <c r="A740" s="61"/>
      <c r="B740" s="61"/>
    </row>
    <row r="741">
      <c r="A741" s="61"/>
      <c r="B741" s="61"/>
    </row>
    <row r="742">
      <c r="A742" s="61"/>
      <c r="B742" s="61"/>
    </row>
    <row r="743">
      <c r="A743" s="61"/>
      <c r="B743" s="61"/>
    </row>
    <row r="744">
      <c r="A744" s="61"/>
      <c r="B744" s="61"/>
    </row>
    <row r="745">
      <c r="A745" s="61"/>
      <c r="B745" s="61"/>
    </row>
    <row r="746">
      <c r="A746" s="61"/>
      <c r="B746" s="61"/>
    </row>
    <row r="747">
      <c r="A747" s="61"/>
      <c r="B747" s="61"/>
    </row>
    <row r="748">
      <c r="A748" s="61"/>
      <c r="B748" s="61"/>
    </row>
    <row r="749">
      <c r="A749" s="61"/>
      <c r="B749" s="61"/>
    </row>
    <row r="750">
      <c r="A750" s="61"/>
      <c r="B750" s="61"/>
    </row>
    <row r="751">
      <c r="A751" s="61"/>
      <c r="B751" s="61"/>
    </row>
    <row r="752">
      <c r="A752" s="61"/>
      <c r="B752" s="61"/>
    </row>
    <row r="753">
      <c r="A753" s="61"/>
      <c r="B753" s="61"/>
    </row>
    <row r="754">
      <c r="A754" s="61"/>
      <c r="B754" s="61"/>
    </row>
    <row r="755">
      <c r="A755" s="61"/>
      <c r="B755" s="61"/>
    </row>
    <row r="756">
      <c r="A756" s="61"/>
      <c r="B756" s="61"/>
    </row>
    <row r="757">
      <c r="A757" s="61"/>
      <c r="B757" s="61"/>
    </row>
    <row r="758">
      <c r="A758" s="61"/>
      <c r="B758" s="61"/>
    </row>
    <row r="759">
      <c r="A759" s="61"/>
      <c r="B759" s="61"/>
    </row>
    <row r="760">
      <c r="A760" s="61"/>
      <c r="B760" s="61"/>
    </row>
    <row r="761">
      <c r="A761" s="61"/>
      <c r="B761" s="61"/>
    </row>
    <row r="762">
      <c r="A762" s="61"/>
      <c r="B762" s="61"/>
    </row>
    <row r="763">
      <c r="A763" s="61"/>
      <c r="B763" s="61"/>
    </row>
    <row r="764">
      <c r="A764" s="61"/>
      <c r="B764" s="61"/>
    </row>
    <row r="765">
      <c r="A765" s="61"/>
      <c r="B765" s="61"/>
    </row>
    <row r="766">
      <c r="A766" s="61"/>
      <c r="B766" s="61"/>
    </row>
    <row r="767">
      <c r="A767" s="61"/>
      <c r="B767" s="61"/>
    </row>
    <row r="768">
      <c r="A768" s="61"/>
      <c r="B768" s="61"/>
    </row>
    <row r="769">
      <c r="A769" s="61"/>
      <c r="B769" s="61"/>
    </row>
    <row r="770">
      <c r="A770" s="61"/>
      <c r="B770" s="61"/>
    </row>
    <row r="771">
      <c r="A771" s="61"/>
      <c r="B771" s="61"/>
    </row>
    <row r="772">
      <c r="A772" s="61"/>
      <c r="B772" s="61"/>
    </row>
    <row r="773">
      <c r="A773" s="61"/>
      <c r="B773" s="61"/>
    </row>
    <row r="774">
      <c r="A774" s="61"/>
      <c r="B774" s="61"/>
    </row>
    <row r="775">
      <c r="A775" s="61"/>
      <c r="B775" s="61"/>
    </row>
    <row r="776">
      <c r="A776" s="61"/>
      <c r="B776" s="61"/>
    </row>
    <row r="777">
      <c r="A777" s="61"/>
      <c r="B777" s="61"/>
    </row>
    <row r="778">
      <c r="A778" s="61"/>
      <c r="B778" s="61"/>
    </row>
    <row r="779">
      <c r="A779" s="61"/>
      <c r="B779" s="61"/>
    </row>
    <row r="780">
      <c r="A780" s="61"/>
      <c r="B780" s="61"/>
    </row>
    <row r="781">
      <c r="A781" s="61"/>
      <c r="B781" s="61"/>
    </row>
    <row r="782">
      <c r="A782" s="61"/>
      <c r="B782" s="61"/>
    </row>
    <row r="783">
      <c r="A783" s="61"/>
      <c r="B783" s="61"/>
    </row>
    <row r="784">
      <c r="A784" s="61"/>
      <c r="B784" s="61"/>
    </row>
    <row r="785">
      <c r="A785" s="61"/>
      <c r="B785" s="61"/>
    </row>
    <row r="786">
      <c r="A786" s="61"/>
      <c r="B786" s="61"/>
    </row>
    <row r="787">
      <c r="A787" s="61"/>
      <c r="B787" s="61"/>
    </row>
    <row r="788">
      <c r="A788" s="61"/>
      <c r="B788" s="61"/>
    </row>
    <row r="789">
      <c r="A789" s="61"/>
      <c r="B789" s="61"/>
    </row>
    <row r="790">
      <c r="A790" s="61"/>
      <c r="B790" s="61"/>
    </row>
    <row r="791">
      <c r="A791" s="61"/>
      <c r="B791" s="61"/>
    </row>
    <row r="792">
      <c r="A792" s="61"/>
      <c r="B792" s="61"/>
    </row>
    <row r="793">
      <c r="A793" s="61"/>
      <c r="B793" s="61"/>
    </row>
    <row r="794">
      <c r="A794" s="61"/>
      <c r="B794" s="61"/>
    </row>
    <row r="795">
      <c r="A795" s="61"/>
      <c r="B795" s="61"/>
    </row>
    <row r="796">
      <c r="A796" s="61"/>
      <c r="B796" s="61"/>
    </row>
    <row r="797">
      <c r="A797" s="61"/>
      <c r="B797" s="61"/>
    </row>
    <row r="798">
      <c r="A798" s="61"/>
      <c r="B798" s="61"/>
    </row>
    <row r="799">
      <c r="A799" s="61"/>
      <c r="B799" s="61"/>
    </row>
    <row r="800">
      <c r="A800" s="61"/>
      <c r="B800" s="61"/>
    </row>
    <row r="801">
      <c r="A801" s="61"/>
      <c r="B801" s="61"/>
    </row>
    <row r="802">
      <c r="A802" s="61"/>
      <c r="B802" s="61"/>
    </row>
    <row r="803">
      <c r="A803" s="61"/>
      <c r="B803" s="61"/>
    </row>
    <row r="804">
      <c r="A804" s="61"/>
      <c r="B804" s="61"/>
    </row>
    <row r="805">
      <c r="A805" s="61"/>
      <c r="B805" s="61"/>
    </row>
    <row r="806">
      <c r="A806" s="61"/>
      <c r="B806" s="61"/>
    </row>
    <row r="807">
      <c r="A807" s="61"/>
      <c r="B807" s="61"/>
    </row>
    <row r="808">
      <c r="A808" s="61"/>
      <c r="B808" s="61"/>
    </row>
    <row r="809">
      <c r="A809" s="61"/>
      <c r="B809" s="61"/>
    </row>
    <row r="810">
      <c r="A810" s="61"/>
      <c r="B810" s="61"/>
    </row>
    <row r="811">
      <c r="A811" s="61"/>
      <c r="B811" s="61"/>
    </row>
    <row r="812">
      <c r="A812" s="61"/>
      <c r="B812" s="61"/>
    </row>
    <row r="813">
      <c r="A813" s="61"/>
      <c r="B813" s="61"/>
    </row>
    <row r="814">
      <c r="A814" s="61"/>
      <c r="B814" s="61"/>
    </row>
    <row r="815">
      <c r="A815" s="61"/>
      <c r="B815" s="61"/>
    </row>
    <row r="816">
      <c r="A816" s="61"/>
      <c r="B816" s="61"/>
    </row>
    <row r="817">
      <c r="A817" s="61"/>
      <c r="B817" s="61"/>
    </row>
    <row r="818">
      <c r="A818" s="61"/>
      <c r="B818" s="61"/>
    </row>
    <row r="819">
      <c r="A819" s="61"/>
      <c r="B819" s="61"/>
    </row>
    <row r="820">
      <c r="A820" s="61"/>
      <c r="B820" s="61"/>
    </row>
    <row r="821">
      <c r="A821" s="61"/>
      <c r="B821" s="61"/>
    </row>
    <row r="822">
      <c r="A822" s="61"/>
      <c r="B822" s="61"/>
    </row>
    <row r="823">
      <c r="A823" s="61"/>
      <c r="B823" s="61"/>
    </row>
    <row r="824">
      <c r="A824" s="61"/>
      <c r="B824" s="61"/>
    </row>
    <row r="825">
      <c r="A825" s="61"/>
      <c r="B825" s="61"/>
    </row>
    <row r="826">
      <c r="A826" s="61"/>
      <c r="B826" s="61"/>
    </row>
    <row r="827">
      <c r="A827" s="61"/>
      <c r="B827" s="61"/>
    </row>
    <row r="828">
      <c r="A828" s="61"/>
      <c r="B828" s="61"/>
    </row>
    <row r="829">
      <c r="A829" s="61"/>
      <c r="B829" s="61"/>
    </row>
    <row r="830">
      <c r="A830" s="61"/>
      <c r="B830" s="61"/>
    </row>
    <row r="831">
      <c r="A831" s="61"/>
      <c r="B831" s="61"/>
    </row>
    <row r="832">
      <c r="A832" s="61"/>
      <c r="B832" s="61"/>
    </row>
    <row r="833">
      <c r="A833" s="61"/>
      <c r="B833" s="61"/>
    </row>
    <row r="834">
      <c r="A834" s="61"/>
      <c r="B834" s="61"/>
    </row>
    <row r="835">
      <c r="A835" s="61"/>
      <c r="B835" s="61"/>
    </row>
    <row r="836">
      <c r="A836" s="61"/>
      <c r="B836" s="61"/>
    </row>
    <row r="837">
      <c r="A837" s="61"/>
      <c r="B837" s="61"/>
    </row>
    <row r="838">
      <c r="A838" s="61"/>
      <c r="B838" s="61"/>
    </row>
    <row r="839">
      <c r="A839" s="61"/>
      <c r="B839" s="61"/>
    </row>
    <row r="840">
      <c r="A840" s="61"/>
      <c r="B840" s="61"/>
    </row>
    <row r="841">
      <c r="A841" s="61"/>
      <c r="B841" s="61"/>
    </row>
    <row r="842">
      <c r="A842" s="61"/>
      <c r="B842" s="61"/>
    </row>
    <row r="843">
      <c r="A843" s="61"/>
      <c r="B843" s="61"/>
    </row>
    <row r="844">
      <c r="A844" s="61"/>
      <c r="B844" s="61"/>
    </row>
    <row r="845">
      <c r="A845" s="61"/>
      <c r="B845" s="61"/>
    </row>
    <row r="846">
      <c r="A846" s="61"/>
      <c r="B846" s="61"/>
    </row>
    <row r="847">
      <c r="A847" s="61"/>
      <c r="B847" s="61"/>
    </row>
    <row r="848">
      <c r="A848" s="61"/>
      <c r="B848" s="61"/>
    </row>
    <row r="849">
      <c r="A849" s="61"/>
      <c r="B849" s="61"/>
    </row>
    <row r="850">
      <c r="A850" s="61"/>
      <c r="B850" s="61"/>
    </row>
    <row r="851">
      <c r="A851" s="61"/>
      <c r="B851" s="61"/>
    </row>
    <row r="852">
      <c r="A852" s="61"/>
      <c r="B852" s="61"/>
    </row>
    <row r="853">
      <c r="A853" s="61"/>
      <c r="B853" s="61"/>
    </row>
    <row r="854">
      <c r="A854" s="61"/>
      <c r="B854" s="61"/>
    </row>
    <row r="855">
      <c r="A855" s="61"/>
      <c r="B855" s="61"/>
    </row>
    <row r="856">
      <c r="A856" s="61"/>
      <c r="B856" s="61"/>
    </row>
    <row r="857">
      <c r="A857" s="61"/>
      <c r="B857" s="61"/>
    </row>
    <row r="858">
      <c r="A858" s="61"/>
      <c r="B858" s="61"/>
    </row>
    <row r="859">
      <c r="A859" s="61"/>
      <c r="B859" s="61"/>
    </row>
    <row r="860">
      <c r="A860" s="61"/>
      <c r="B860" s="61"/>
    </row>
    <row r="861">
      <c r="A861" s="61"/>
      <c r="B861" s="61"/>
    </row>
    <row r="862">
      <c r="A862" s="61"/>
      <c r="B862" s="61"/>
    </row>
    <row r="863">
      <c r="A863" s="61"/>
      <c r="B863" s="61"/>
    </row>
    <row r="864">
      <c r="A864" s="61"/>
      <c r="B864" s="61"/>
    </row>
    <row r="865">
      <c r="A865" s="61"/>
      <c r="B865" s="61"/>
    </row>
    <row r="866">
      <c r="A866" s="61"/>
      <c r="B866" s="61"/>
    </row>
    <row r="867">
      <c r="A867" s="61"/>
      <c r="B867" s="61"/>
    </row>
    <row r="868">
      <c r="A868" s="61"/>
      <c r="B868" s="61"/>
    </row>
    <row r="869">
      <c r="A869" s="61"/>
      <c r="B869" s="61"/>
    </row>
    <row r="870">
      <c r="A870" s="61"/>
      <c r="B870" s="61"/>
    </row>
    <row r="871">
      <c r="A871" s="61"/>
      <c r="B871" s="61"/>
    </row>
    <row r="872">
      <c r="A872" s="61"/>
      <c r="B872" s="61"/>
    </row>
    <row r="873">
      <c r="A873" s="61"/>
      <c r="B873" s="61"/>
    </row>
    <row r="874">
      <c r="A874" s="61"/>
      <c r="B874" s="61"/>
    </row>
    <row r="875">
      <c r="A875" s="61"/>
      <c r="B875" s="61"/>
    </row>
    <row r="876">
      <c r="A876" s="61"/>
      <c r="B876" s="61"/>
    </row>
    <row r="877">
      <c r="A877" s="61"/>
      <c r="B877" s="61"/>
    </row>
    <row r="878">
      <c r="A878" s="61"/>
      <c r="B878" s="61"/>
    </row>
    <row r="879">
      <c r="A879" s="61"/>
      <c r="B879" s="61"/>
    </row>
    <row r="880">
      <c r="A880" s="61"/>
      <c r="B880" s="61"/>
    </row>
    <row r="881">
      <c r="A881" s="61"/>
      <c r="B881" s="61"/>
    </row>
    <row r="882">
      <c r="A882" s="61"/>
      <c r="B882" s="61"/>
    </row>
    <row r="883">
      <c r="A883" s="61"/>
      <c r="B883" s="61"/>
    </row>
    <row r="884">
      <c r="A884" s="61"/>
      <c r="B884" s="61"/>
    </row>
    <row r="885">
      <c r="A885" s="61"/>
      <c r="B885" s="61"/>
    </row>
    <row r="886">
      <c r="A886" s="61"/>
      <c r="B886" s="61"/>
    </row>
    <row r="887">
      <c r="A887" s="61"/>
      <c r="B887" s="61"/>
    </row>
    <row r="888">
      <c r="A888" s="61"/>
      <c r="B888" s="61"/>
    </row>
    <row r="889">
      <c r="A889" s="61"/>
      <c r="B889" s="61"/>
    </row>
    <row r="890">
      <c r="A890" s="61"/>
      <c r="B890" s="61"/>
    </row>
    <row r="891">
      <c r="A891" s="61"/>
      <c r="B891" s="61"/>
    </row>
    <row r="892">
      <c r="A892" s="61"/>
      <c r="B892" s="61"/>
    </row>
    <row r="893">
      <c r="A893" s="61"/>
      <c r="B893" s="61"/>
    </row>
    <row r="894">
      <c r="A894" s="61"/>
      <c r="B894" s="61"/>
    </row>
    <row r="895">
      <c r="A895" s="61"/>
      <c r="B895" s="61"/>
    </row>
    <row r="896">
      <c r="A896" s="61"/>
      <c r="B896" s="61"/>
    </row>
    <row r="897">
      <c r="A897" s="61"/>
      <c r="B897" s="61"/>
    </row>
    <row r="898">
      <c r="A898" s="61"/>
      <c r="B898" s="61"/>
    </row>
    <row r="899">
      <c r="A899" s="61"/>
      <c r="B899" s="61"/>
    </row>
    <row r="900">
      <c r="A900" s="61"/>
      <c r="B900" s="61"/>
    </row>
    <row r="901">
      <c r="A901" s="61"/>
      <c r="B901" s="61"/>
    </row>
    <row r="902">
      <c r="A902" s="61"/>
      <c r="B902" s="61"/>
    </row>
    <row r="903">
      <c r="A903" s="61"/>
      <c r="B903" s="61"/>
    </row>
    <row r="904">
      <c r="A904" s="61"/>
      <c r="B904" s="61"/>
    </row>
    <row r="905">
      <c r="A905" s="61"/>
      <c r="B905" s="61"/>
    </row>
    <row r="906">
      <c r="A906" s="61"/>
      <c r="B906" s="61"/>
    </row>
    <row r="907">
      <c r="A907" s="61"/>
      <c r="B907" s="61"/>
    </row>
    <row r="908">
      <c r="A908" s="61"/>
      <c r="B908" s="61"/>
    </row>
    <row r="909">
      <c r="A909" s="61"/>
      <c r="B909" s="61"/>
    </row>
    <row r="910">
      <c r="A910" s="61"/>
      <c r="B910" s="61"/>
    </row>
    <row r="911">
      <c r="A911" s="61"/>
      <c r="B911" s="61"/>
    </row>
    <row r="912">
      <c r="A912" s="61"/>
      <c r="B912" s="61"/>
    </row>
    <row r="913">
      <c r="A913" s="61"/>
      <c r="B913" s="61"/>
    </row>
    <row r="914">
      <c r="A914" s="61"/>
      <c r="B914" s="61"/>
    </row>
    <row r="915">
      <c r="A915" s="61"/>
      <c r="B915" s="61"/>
    </row>
    <row r="916">
      <c r="A916" s="61"/>
      <c r="B916" s="61"/>
    </row>
    <row r="917">
      <c r="A917" s="61"/>
      <c r="B917" s="61"/>
    </row>
    <row r="918">
      <c r="A918" s="61"/>
      <c r="B918" s="61"/>
    </row>
    <row r="919">
      <c r="A919" s="61"/>
      <c r="B919" s="61"/>
    </row>
    <row r="920">
      <c r="A920" s="61"/>
      <c r="B920" s="61"/>
    </row>
    <row r="921">
      <c r="A921" s="61"/>
      <c r="B921" s="61"/>
    </row>
    <row r="922">
      <c r="A922" s="61"/>
      <c r="B922" s="61"/>
    </row>
    <row r="923">
      <c r="A923" s="61"/>
      <c r="B923" s="61"/>
    </row>
    <row r="924">
      <c r="A924" s="61"/>
      <c r="B924" s="61"/>
    </row>
    <row r="925">
      <c r="A925" s="61"/>
      <c r="B925" s="61"/>
    </row>
    <row r="926">
      <c r="A926" s="61"/>
      <c r="B926" s="61"/>
    </row>
    <row r="927">
      <c r="A927" s="61"/>
      <c r="B927" s="61"/>
    </row>
    <row r="928">
      <c r="A928" s="61"/>
      <c r="B928" s="61"/>
    </row>
    <row r="929">
      <c r="A929" s="61"/>
      <c r="B929" s="61"/>
    </row>
    <row r="930">
      <c r="A930" s="61"/>
      <c r="B930" s="61"/>
    </row>
    <row r="931">
      <c r="A931" s="61"/>
      <c r="B931" s="61"/>
    </row>
    <row r="932">
      <c r="A932" s="61"/>
      <c r="B932" s="61"/>
    </row>
    <row r="933">
      <c r="A933" s="61"/>
      <c r="B933" s="61"/>
    </row>
    <row r="934">
      <c r="A934" s="61"/>
      <c r="B934" s="61"/>
    </row>
    <row r="935">
      <c r="A935" s="61"/>
      <c r="B935" s="61"/>
    </row>
    <row r="936">
      <c r="A936" s="61"/>
      <c r="B936" s="61"/>
    </row>
    <row r="937">
      <c r="A937" s="61"/>
      <c r="B937" s="61"/>
    </row>
    <row r="938">
      <c r="A938" s="61"/>
      <c r="B938" s="61"/>
    </row>
    <row r="939">
      <c r="A939" s="61"/>
      <c r="B939" s="61"/>
    </row>
    <row r="940">
      <c r="A940" s="61"/>
      <c r="B940" s="61"/>
    </row>
    <row r="941">
      <c r="A941" s="61"/>
      <c r="B941" s="61"/>
    </row>
    <row r="942">
      <c r="A942" s="61"/>
      <c r="B942" s="61"/>
    </row>
    <row r="943">
      <c r="A943" s="61"/>
      <c r="B943" s="61"/>
    </row>
    <row r="944">
      <c r="A944" s="61"/>
      <c r="B944" s="61"/>
    </row>
    <row r="945">
      <c r="A945" s="61"/>
      <c r="B945" s="61"/>
    </row>
    <row r="946">
      <c r="A946" s="61"/>
      <c r="B946" s="61"/>
    </row>
    <row r="947">
      <c r="A947" s="61"/>
      <c r="B947" s="61"/>
    </row>
    <row r="948">
      <c r="A948" s="61"/>
      <c r="B948" s="61"/>
    </row>
    <row r="949">
      <c r="A949" s="61"/>
      <c r="B949" s="61"/>
    </row>
    <row r="950">
      <c r="A950" s="61"/>
      <c r="B950" s="61"/>
    </row>
    <row r="951">
      <c r="A951" s="61"/>
      <c r="B951" s="61"/>
    </row>
    <row r="952">
      <c r="A952" s="61"/>
      <c r="B952" s="61"/>
    </row>
    <row r="953">
      <c r="A953" s="61"/>
      <c r="B953" s="61"/>
    </row>
    <row r="954">
      <c r="A954" s="61"/>
      <c r="B954" s="61"/>
    </row>
    <row r="955">
      <c r="A955" s="61"/>
      <c r="B955" s="61"/>
    </row>
    <row r="956">
      <c r="A956" s="61"/>
      <c r="B956" s="61"/>
    </row>
    <row r="957">
      <c r="A957" s="61"/>
      <c r="B957" s="61"/>
    </row>
    <row r="958">
      <c r="A958" s="61"/>
      <c r="B958" s="61"/>
    </row>
    <row r="959">
      <c r="A959" s="61"/>
      <c r="B959" s="61"/>
    </row>
    <row r="960">
      <c r="A960" s="61"/>
      <c r="B960" s="61"/>
    </row>
    <row r="961">
      <c r="A961" s="61"/>
      <c r="B961" s="61"/>
    </row>
    <row r="962">
      <c r="A962" s="61"/>
      <c r="B962" s="61"/>
    </row>
    <row r="963">
      <c r="A963" s="61"/>
      <c r="B963" s="61"/>
    </row>
    <row r="964">
      <c r="A964" s="61"/>
      <c r="B964" s="61"/>
    </row>
    <row r="965">
      <c r="A965" s="61"/>
      <c r="B965" s="61"/>
    </row>
    <row r="966">
      <c r="A966" s="61"/>
      <c r="B966" s="61"/>
    </row>
    <row r="967">
      <c r="A967" s="61"/>
      <c r="B967" s="61"/>
    </row>
    <row r="968">
      <c r="A968" s="61"/>
      <c r="B968" s="61"/>
    </row>
    <row r="969">
      <c r="A969" s="61"/>
      <c r="B969" s="61"/>
    </row>
    <row r="970">
      <c r="A970" s="61"/>
      <c r="B970" s="61"/>
    </row>
    <row r="971">
      <c r="A971" s="61"/>
      <c r="B971" s="61"/>
    </row>
    <row r="972">
      <c r="A972" s="61"/>
      <c r="B972" s="61"/>
    </row>
    <row r="973">
      <c r="A973" s="61"/>
      <c r="B973" s="61"/>
    </row>
    <row r="974">
      <c r="A974" s="61"/>
      <c r="B974" s="61"/>
    </row>
    <row r="975">
      <c r="A975" s="61"/>
      <c r="B975" s="61"/>
    </row>
    <row r="976">
      <c r="A976" s="61"/>
      <c r="B976" s="61"/>
    </row>
    <row r="977">
      <c r="A977" s="61"/>
      <c r="B977" s="61"/>
    </row>
    <row r="978">
      <c r="A978" s="61"/>
      <c r="B978" s="61"/>
    </row>
    <row r="979">
      <c r="A979" s="61"/>
      <c r="B979" s="61"/>
    </row>
    <row r="980">
      <c r="A980" s="61"/>
      <c r="B980" s="61"/>
    </row>
    <row r="981">
      <c r="A981" s="61"/>
      <c r="B981" s="61"/>
    </row>
    <row r="982">
      <c r="A982" s="61"/>
      <c r="B982" s="61"/>
    </row>
    <row r="983">
      <c r="A983" s="61"/>
      <c r="B983" s="61"/>
    </row>
    <row r="984">
      <c r="A984" s="61"/>
      <c r="B984" s="61"/>
    </row>
    <row r="985">
      <c r="A985" s="61"/>
      <c r="B985" s="61"/>
    </row>
    <row r="986">
      <c r="A986" s="61"/>
      <c r="B986" s="61"/>
    </row>
    <row r="987">
      <c r="A987" s="61"/>
      <c r="B987" s="61"/>
    </row>
    <row r="988">
      <c r="A988" s="61"/>
      <c r="B988" s="61"/>
    </row>
    <row r="989">
      <c r="A989" s="61"/>
      <c r="B989" s="61"/>
    </row>
    <row r="990">
      <c r="A990" s="61"/>
      <c r="B990" s="61"/>
    </row>
    <row r="991">
      <c r="A991" s="61"/>
      <c r="B991" s="61"/>
    </row>
    <row r="992">
      <c r="A992" s="61"/>
      <c r="B992" s="61"/>
    </row>
    <row r="993">
      <c r="A993" s="61"/>
      <c r="B993" s="61"/>
    </row>
    <row r="994">
      <c r="A994" s="61"/>
      <c r="B994" s="61"/>
    </row>
    <row r="995">
      <c r="A995" s="61"/>
      <c r="B995" s="61"/>
    </row>
    <row r="996">
      <c r="A996" s="61"/>
      <c r="B996" s="61"/>
    </row>
    <row r="997">
      <c r="A997" s="61"/>
      <c r="B997" s="61"/>
    </row>
    <row r="998">
      <c r="A998" s="61"/>
      <c r="B998" s="61"/>
    </row>
    <row r="999">
      <c r="A999" s="61"/>
      <c r="B999" s="61"/>
    </row>
    <row r="1000">
      <c r="A1000" s="61"/>
      <c r="B1000" s="61"/>
    </row>
    <row r="1001">
      <c r="A1001" s="61"/>
      <c r="B1001" s="61"/>
    </row>
    <row r="1002">
      <c r="A1002" s="61"/>
      <c r="B1002" s="61"/>
    </row>
    <row r="1003">
      <c r="A1003" s="61"/>
      <c r="B1003" s="61"/>
    </row>
    <row r="1004">
      <c r="A1004" s="61"/>
      <c r="B1004" s="61"/>
    </row>
    <row r="1005">
      <c r="A1005" s="61"/>
      <c r="B1005" s="61"/>
    </row>
    <row r="1006">
      <c r="A1006" s="61"/>
      <c r="B1006" s="61"/>
    </row>
    <row r="1007">
      <c r="A1007" s="61"/>
      <c r="B1007" s="61"/>
    </row>
    <row r="1008">
      <c r="A1008" s="61"/>
      <c r="B1008" s="61"/>
    </row>
    <row r="1009">
      <c r="A1009" s="61"/>
      <c r="B1009" s="61"/>
    </row>
    <row r="1010">
      <c r="A1010" s="61"/>
      <c r="B1010" s="61"/>
    </row>
    <row r="1011">
      <c r="A1011" s="61"/>
      <c r="B1011" s="61"/>
    </row>
    <row r="1012">
      <c r="A1012" s="61"/>
      <c r="B1012" s="61"/>
    </row>
    <row r="1013">
      <c r="A1013" s="61"/>
      <c r="B1013" s="61"/>
    </row>
    <row r="1014">
      <c r="A1014" s="61"/>
      <c r="B1014" s="61"/>
    </row>
    <row r="1015">
      <c r="A1015" s="61"/>
      <c r="B1015" s="61"/>
    </row>
    <row r="1016">
      <c r="A1016" s="61"/>
      <c r="B1016" s="61"/>
    </row>
    <row r="1017">
      <c r="A1017" s="61"/>
      <c r="B1017" s="61"/>
    </row>
    <row r="1018">
      <c r="A1018" s="61"/>
      <c r="B1018" s="61"/>
    </row>
    <row r="1019">
      <c r="A1019" s="61"/>
      <c r="B1019" s="61"/>
    </row>
    <row r="1020">
      <c r="A1020" s="61"/>
      <c r="B1020" s="61"/>
    </row>
    <row r="1021">
      <c r="A1021" s="61"/>
      <c r="B1021" s="61"/>
    </row>
    <row r="1022">
      <c r="A1022" s="61"/>
      <c r="B1022" s="61"/>
    </row>
    <row r="1023">
      <c r="A1023" s="61"/>
      <c r="B1023" s="61"/>
    </row>
    <row r="1024">
      <c r="A1024" s="61"/>
      <c r="B1024" s="61"/>
    </row>
    <row r="1025">
      <c r="A1025" s="61"/>
      <c r="B1025" s="61"/>
    </row>
    <row r="1026">
      <c r="A1026" s="61"/>
      <c r="B1026" s="61"/>
    </row>
    <row r="1027">
      <c r="A1027" s="61"/>
      <c r="B1027" s="61"/>
    </row>
    <row r="1028">
      <c r="A1028" s="61"/>
      <c r="B1028" s="61"/>
    </row>
    <row r="1029">
      <c r="A1029" s="61"/>
      <c r="B1029" s="61"/>
    </row>
    <row r="1030">
      <c r="A1030" s="61"/>
      <c r="B1030" s="61"/>
    </row>
    <row r="1031">
      <c r="A1031" s="61"/>
      <c r="B1031" s="61"/>
    </row>
    <row r="1032">
      <c r="A1032" s="61"/>
      <c r="B1032" s="61"/>
    </row>
    <row r="1033">
      <c r="A1033" s="61"/>
      <c r="B1033" s="61"/>
    </row>
    <row r="1034">
      <c r="A1034" s="61"/>
      <c r="B1034" s="61"/>
    </row>
    <row r="1035">
      <c r="A1035" s="61"/>
      <c r="B1035" s="61"/>
    </row>
    <row r="1036">
      <c r="A1036" s="61"/>
      <c r="B1036" s="61"/>
    </row>
    <row r="1037">
      <c r="A1037" s="61"/>
      <c r="B1037" s="61"/>
    </row>
    <row r="1038">
      <c r="A1038" s="61"/>
      <c r="B1038" s="61"/>
    </row>
    <row r="1039">
      <c r="A1039" s="61"/>
      <c r="B1039" s="61"/>
    </row>
    <row r="1040">
      <c r="A1040" s="61"/>
      <c r="B1040" s="61"/>
    </row>
    <row r="1041">
      <c r="A1041" s="61"/>
      <c r="B1041" s="61"/>
    </row>
    <row r="1042">
      <c r="A1042" s="61"/>
      <c r="B1042" s="61"/>
    </row>
    <row r="1043">
      <c r="A1043" s="61"/>
      <c r="B1043" s="61"/>
    </row>
    <row r="1044">
      <c r="A1044" s="61"/>
      <c r="B1044" s="61"/>
    </row>
    <row r="1045">
      <c r="A1045" s="61"/>
      <c r="B1045" s="61"/>
    </row>
    <row r="1046">
      <c r="A1046" s="61"/>
      <c r="B1046" s="61"/>
    </row>
  </sheetData>
  <mergeCells count="48">
    <mergeCell ref="C130:M130"/>
    <mergeCell ref="A127:M127"/>
    <mergeCell ref="C67:M67"/>
    <mergeCell ref="C65:M65"/>
    <mergeCell ref="A1:M1"/>
    <mergeCell ref="C4:M4"/>
    <mergeCell ref="C2:M2"/>
    <mergeCell ref="A150:M150"/>
    <mergeCell ref="C151:M151"/>
    <mergeCell ref="A106:M106"/>
    <mergeCell ref="C25:M25"/>
    <mergeCell ref="C88:M88"/>
    <mergeCell ref="Q128:AA128"/>
    <mergeCell ref="O171:AA171"/>
    <mergeCell ref="Q174:AA174"/>
    <mergeCell ref="Q172:AA172"/>
    <mergeCell ref="O150:AA150"/>
    <mergeCell ref="Q151:AA151"/>
    <mergeCell ref="Q130:AA130"/>
    <mergeCell ref="Q153:AA153"/>
    <mergeCell ref="C128:M128"/>
    <mergeCell ref="O127:AA127"/>
    <mergeCell ref="O106:AA106"/>
    <mergeCell ref="C109:M109"/>
    <mergeCell ref="Q107:AA107"/>
    <mergeCell ref="Q109:AA109"/>
    <mergeCell ref="C107:M107"/>
    <mergeCell ref="C174:M174"/>
    <mergeCell ref="C172:M172"/>
    <mergeCell ref="A171:M171"/>
    <mergeCell ref="C153:M153"/>
    <mergeCell ref="A22:M22"/>
    <mergeCell ref="C23:M23"/>
    <mergeCell ref="C46:M46"/>
    <mergeCell ref="C44:M44"/>
    <mergeCell ref="A43:M43"/>
    <mergeCell ref="A64:M64"/>
    <mergeCell ref="O64:AA64"/>
    <mergeCell ref="Q65:AA65"/>
    <mergeCell ref="Q46:AA46"/>
    <mergeCell ref="Q44:AA44"/>
    <mergeCell ref="O43:AA43"/>
    <mergeCell ref="Q67:AA67"/>
    <mergeCell ref="A85:M85"/>
    <mergeCell ref="C86:M86"/>
    <mergeCell ref="Q88:AA88"/>
    <mergeCell ref="O85:AA85"/>
    <mergeCell ref="Q86:AA86"/>
  </mergeCells>
  <drawing r:id="rId1"/>
</worksheet>
</file>