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8855" windowHeight="11445"/>
  </bookViews>
  <sheets>
    <sheet name="Averages" sheetId="1" r:id="rId1"/>
    <sheet name="TimingDelay vs Voltage" sheetId="2" r:id="rId2"/>
    <sheet name="AvgVelocity vs Voltage" sheetId="3" r:id="rId3"/>
    <sheet name="AvgDistance vs Voltage" sheetId="4" r:id="rId4"/>
    <sheet name="5V" sheetId="5" r:id="rId5"/>
    <sheet name="6V" sheetId="6" r:id="rId6"/>
    <sheet name="7V" sheetId="7" r:id="rId7"/>
    <sheet name="8V" sheetId="8" r:id="rId8"/>
    <sheet name="9V" sheetId="9" r:id="rId9"/>
    <sheet name="10V" sheetId="10" r:id="rId10"/>
    <sheet name="11V" sheetId="11" r:id="rId11"/>
    <sheet name="12V" sheetId="12" r:id="rId12"/>
  </sheets>
  <calcPr calcId="125725"/>
</workbook>
</file>

<file path=xl/calcChain.xml><?xml version="1.0" encoding="utf-8"?>
<calcChain xmlns="http://schemas.openxmlformats.org/spreadsheetml/2006/main">
  <c r="B23" i="12"/>
  <c r="A23"/>
  <c r="B21"/>
  <c r="A21"/>
  <c r="C17"/>
  <c r="C16"/>
  <c r="C15"/>
  <c r="C14"/>
  <c r="C13"/>
  <c r="C12"/>
  <c r="C11"/>
  <c r="C10"/>
  <c r="C9"/>
  <c r="C8"/>
  <c r="C7"/>
  <c r="C6"/>
  <c r="C5"/>
  <c r="C4"/>
  <c r="C3"/>
  <c r="C2"/>
  <c r="C21" s="1"/>
  <c r="H9" i="1" s="1"/>
  <c r="B23" i="11"/>
  <c r="A23"/>
  <c r="B21"/>
  <c r="A21"/>
  <c r="C16"/>
  <c r="C15"/>
  <c r="C14"/>
  <c r="C13"/>
  <c r="C12"/>
  <c r="C11"/>
  <c r="C10"/>
  <c r="C9"/>
  <c r="C8"/>
  <c r="C7"/>
  <c r="C6"/>
  <c r="C5"/>
  <c r="C4"/>
  <c r="C3"/>
  <c r="C2"/>
  <c r="C21" s="1"/>
  <c r="H8" i="1" s="1"/>
  <c r="B23" i="10"/>
  <c r="A23"/>
  <c r="B21"/>
  <c r="A21"/>
  <c r="C15"/>
  <c r="C14"/>
  <c r="C13"/>
  <c r="C12"/>
  <c r="C11"/>
  <c r="C10"/>
  <c r="C9"/>
  <c r="C8"/>
  <c r="C7"/>
  <c r="C6"/>
  <c r="C5"/>
  <c r="C4"/>
  <c r="C3"/>
  <c r="C2"/>
  <c r="C23" s="1"/>
  <c r="I7" i="1" s="1"/>
  <c r="B23" i="9"/>
  <c r="A23"/>
  <c r="B21"/>
  <c r="A21"/>
  <c r="C16"/>
  <c r="C15"/>
  <c r="C14"/>
  <c r="C13"/>
  <c r="C12"/>
  <c r="C11"/>
  <c r="C10"/>
  <c r="C9"/>
  <c r="C8"/>
  <c r="C7"/>
  <c r="C6"/>
  <c r="C5"/>
  <c r="C4"/>
  <c r="C3"/>
  <c r="C2"/>
  <c r="C23" s="1"/>
  <c r="I6" i="1" s="1"/>
  <c r="B23" i="8"/>
  <c r="A23"/>
  <c r="B21"/>
  <c r="A21"/>
  <c r="C17"/>
  <c r="C16"/>
  <c r="C15"/>
  <c r="C14"/>
  <c r="C13"/>
  <c r="C12"/>
  <c r="C11"/>
  <c r="C10"/>
  <c r="C9"/>
  <c r="C8"/>
  <c r="C7"/>
  <c r="C6"/>
  <c r="C5"/>
  <c r="C4"/>
  <c r="C3"/>
  <c r="C2"/>
  <c r="C21" s="1"/>
  <c r="H5" i="1" s="1"/>
  <c r="B23" i="7"/>
  <c r="A23"/>
  <c r="B21"/>
  <c r="A21"/>
  <c r="C16"/>
  <c r="C15"/>
  <c r="C14"/>
  <c r="C13"/>
  <c r="C12"/>
  <c r="C11"/>
  <c r="C10"/>
  <c r="C9"/>
  <c r="C8"/>
  <c r="C7"/>
  <c r="C6"/>
  <c r="C5"/>
  <c r="C4"/>
  <c r="C3"/>
  <c r="C2"/>
  <c r="C21" s="1"/>
  <c r="H4" i="1" s="1"/>
  <c r="B23" i="6"/>
  <c r="A23"/>
  <c r="B21"/>
  <c r="A21"/>
  <c r="C15"/>
  <c r="C14"/>
  <c r="C13"/>
  <c r="C12"/>
  <c r="C11"/>
  <c r="C10"/>
  <c r="C9"/>
  <c r="C8"/>
  <c r="C7"/>
  <c r="C6"/>
  <c r="C5"/>
  <c r="C4"/>
  <c r="C3"/>
  <c r="C2"/>
  <c r="C23" s="1"/>
  <c r="I3" i="1" s="1"/>
  <c r="B23" i="5"/>
  <c r="A23"/>
  <c r="B21"/>
  <c r="A21"/>
  <c r="C10"/>
  <c r="C9"/>
  <c r="C8"/>
  <c r="C7"/>
  <c r="C6"/>
  <c r="C5"/>
  <c r="C4"/>
  <c r="C3"/>
  <c r="C2"/>
  <c r="C23" s="1"/>
  <c r="I2" i="1" s="1"/>
  <c r="F9"/>
  <c r="E9"/>
  <c r="C9"/>
  <c r="B9"/>
  <c r="F8"/>
  <c r="E8"/>
  <c r="C8"/>
  <c r="B8"/>
  <c r="F7"/>
  <c r="E7"/>
  <c r="C7"/>
  <c r="B7"/>
  <c r="F6"/>
  <c r="E6"/>
  <c r="C6"/>
  <c r="B6"/>
  <c r="F5"/>
  <c r="E5"/>
  <c r="C5"/>
  <c r="B5"/>
  <c r="F4"/>
  <c r="E4"/>
  <c r="C4"/>
  <c r="B4"/>
  <c r="E3"/>
  <c r="C3"/>
  <c r="B3"/>
  <c r="F2"/>
  <c r="E2"/>
  <c r="C2"/>
  <c r="B2"/>
  <c r="C21" i="5" l="1"/>
  <c r="H2" i="1" s="1"/>
  <c r="C21" i="6"/>
  <c r="H3" i="1" s="1"/>
  <c r="C23" i="7"/>
  <c r="I4" i="1" s="1"/>
  <c r="C23" i="8"/>
  <c r="I5" i="1" s="1"/>
  <c r="C21" i="9"/>
  <c r="H6" i="1" s="1"/>
  <c r="C21" i="10"/>
  <c r="H7" i="1" s="1"/>
  <c r="C23" i="11"/>
  <c r="I8" i="1" s="1"/>
  <c r="C23" i="12"/>
  <c r="I9" i="1" s="1"/>
</calcChain>
</file>

<file path=xl/sharedStrings.xml><?xml version="1.0" encoding="utf-8"?>
<sst xmlns="http://schemas.openxmlformats.org/spreadsheetml/2006/main" count="80" uniqueCount="14">
  <si>
    <t>Voltage</t>
  </si>
  <si>
    <t>Avg Distance (mm)</t>
  </si>
  <si>
    <t>Distance Uncertaincy</t>
  </si>
  <si>
    <t>Avg Frames (Seconds)</t>
  </si>
  <si>
    <t>Time Uncertainty</t>
  </si>
  <si>
    <t>Avg Velocity (M/S)</t>
  </si>
  <si>
    <t>Velocity Uncertainty</t>
  </si>
  <si>
    <t>Timing Delay (ms)</t>
  </si>
  <si>
    <t>Distance (mm)</t>
  </si>
  <si>
    <t>Frames (@30 FPS)</t>
  </si>
  <si>
    <t>Velocity (m/s)</t>
  </si>
  <si>
    <t>Average</t>
  </si>
  <si>
    <t>Uncertainty</t>
  </si>
  <si>
    <t>Unceratinty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</si>
</sst>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0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164" fontId="6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Timing Delay vs Voltage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Averages!$K$1</c:f>
              <c:strCache>
                <c:ptCount val="1"/>
                <c:pt idx="0">
                  <c:v>Timing Delay (ms)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C0000"/>
              </a:solidFill>
              <a:ln cmpd="sng">
                <a:solidFill>
                  <a:srgbClr val="CC0000"/>
                </a:solidFill>
              </a:ln>
            </c:spPr>
          </c:marker>
          <c:yVal>
            <c:numRef>
              <c:f>Averages!$K$2:$K$9</c:f>
              <c:numCache>
                <c:formatCode>General</c:formatCode>
                <c:ptCount val="8"/>
                <c:pt idx="0">
                  <c:v>85</c:v>
                </c:pt>
                <c:pt idx="1">
                  <c:v>70</c:v>
                </c:pt>
                <c:pt idx="2">
                  <c:v>65</c:v>
                </c:pt>
                <c:pt idx="3">
                  <c:v>60</c:v>
                </c:pt>
                <c:pt idx="4">
                  <c:v>55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</c:numCache>
            </c:numRef>
          </c:yVal>
        </c:ser>
        <c:dLbls/>
        <c:axId val="64713856"/>
        <c:axId val="64715776"/>
      </c:scatterChart>
      <c:valAx>
        <c:axId val="6471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Voltage (Volts)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4715776"/>
        <c:crosses val="autoZero"/>
        <c:crossBetween val="midCat"/>
      </c:valAx>
      <c:valAx>
        <c:axId val="64715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Time (ms)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4713856"/>
        <c:crosses val="autoZero"/>
        <c:crossBetween val="midCat"/>
      </c:valAx>
    </c:plotArea>
    <c:legend>
      <c:legendPos val="r"/>
    </c:legend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Average Velocity vs Voltage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Averages!$H$1</c:f>
              <c:strCache>
                <c:ptCount val="1"/>
                <c:pt idx="0">
                  <c:v>Avg Velocity (M/S)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yVal>
            <c:numRef>
              <c:f>Averages!$H$2:$H$9</c:f>
              <c:numCache>
                <c:formatCode>0.0000</c:formatCode>
                <c:ptCount val="8"/>
                <c:pt idx="0">
                  <c:v>0.13340067340067338</c:v>
                </c:pt>
                <c:pt idx="1">
                  <c:v>0.13285714285714284</c:v>
                </c:pt>
                <c:pt idx="2">
                  <c:v>0.1598</c:v>
                </c:pt>
                <c:pt idx="3">
                  <c:v>0.16022443181818183</c:v>
                </c:pt>
                <c:pt idx="4">
                  <c:v>0.17592777777777779</c:v>
                </c:pt>
                <c:pt idx="5">
                  <c:v>0.18648755411255413</c:v>
                </c:pt>
                <c:pt idx="6">
                  <c:v>0.19301111111111113</c:v>
                </c:pt>
                <c:pt idx="7">
                  <c:v>0.21304687500000008</c:v>
                </c:pt>
              </c:numCache>
            </c:numRef>
          </c:yVal>
        </c:ser>
        <c:dLbls/>
        <c:axId val="64680320"/>
        <c:axId val="64682240"/>
      </c:scatterChart>
      <c:valAx>
        <c:axId val="64680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Voltage (Volts)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4682240"/>
        <c:crosses val="autoZero"/>
        <c:crossBetween val="midCat"/>
      </c:valAx>
      <c:valAx>
        <c:axId val="64682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Volocity (m/s)</a:t>
                </a:r>
              </a:p>
            </c:rich>
          </c:tx>
        </c:title>
        <c:numFmt formatCode="0.00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4680320"/>
        <c:crosses val="autoZero"/>
        <c:crossBetween val="midCat"/>
      </c:valAx>
    </c:plotArea>
    <c:legend>
      <c:legendPos val="r"/>
    </c:legend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Average Distance vs Voltage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Averages!$B$1</c:f>
              <c:strCache>
                <c:ptCount val="1"/>
                <c:pt idx="0">
                  <c:v>Avg Distance (mm)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yVal>
            <c:numRef>
              <c:f>Averages!$B$2:$B$9</c:f>
              <c:numCache>
                <c:formatCode>0.0000</c:formatCode>
                <c:ptCount val="8"/>
                <c:pt idx="0">
                  <c:v>47.625</c:v>
                </c:pt>
                <c:pt idx="1">
                  <c:v>53.142857142857146</c:v>
                </c:pt>
                <c:pt idx="2">
                  <c:v>53.266666666666666</c:v>
                </c:pt>
                <c:pt idx="3">
                  <c:v>56</c:v>
                </c:pt>
                <c:pt idx="4">
                  <c:v>53.866666666666667</c:v>
                </c:pt>
                <c:pt idx="5">
                  <c:v>60.071428571428569</c:v>
                </c:pt>
                <c:pt idx="6">
                  <c:v>59.93333333333333</c:v>
                </c:pt>
                <c:pt idx="7">
                  <c:v>56.8125</c:v>
                </c:pt>
              </c:numCache>
            </c:numRef>
          </c:yVal>
        </c:ser>
        <c:dLbls/>
        <c:axId val="64772736"/>
        <c:axId val="64795392"/>
      </c:scatterChart>
      <c:valAx>
        <c:axId val="6477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Voltage (Volts)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4795392"/>
        <c:crosses val="autoZero"/>
        <c:crossBetween val="midCat"/>
      </c:valAx>
      <c:valAx>
        <c:axId val="64795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Distance (mm)</a:t>
                </a:r>
              </a:p>
            </c:rich>
          </c:tx>
        </c:title>
        <c:numFmt formatCode="0.00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4772736"/>
        <c:crosses val="autoZero"/>
        <c:crossBetween val="midCat"/>
      </c:valAx>
    </c:plotArea>
    <c:legend>
      <c:legendPos val="r"/>
    </c:legend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/>
  </sheetViews>
  <sheetFormatPr defaultColWidth="17.140625" defaultRowHeight="12.75" customHeight="1"/>
  <cols>
    <col min="3" max="3" width="19.140625" customWidth="1"/>
    <col min="5" max="5" width="18" customWidth="1"/>
  </cols>
  <sheetData>
    <row r="1" spans="1:11" ht="12.75" customHeight="1">
      <c r="A1" s="5" t="s">
        <v>0</v>
      </c>
      <c r="B1" s="6" t="s">
        <v>1</v>
      </c>
      <c r="C1" s="6" t="s">
        <v>2</v>
      </c>
      <c r="D1" s="6"/>
      <c r="E1" s="6" t="s">
        <v>3</v>
      </c>
      <c r="F1" s="6" t="s">
        <v>4</v>
      </c>
      <c r="G1" s="6"/>
      <c r="H1" s="6" t="s">
        <v>5</v>
      </c>
      <c r="I1" s="6" t="s">
        <v>6</v>
      </c>
      <c r="K1" t="s">
        <v>7</v>
      </c>
    </row>
    <row r="2" spans="1:11" ht="12.75" customHeight="1">
      <c r="A2">
        <v>5</v>
      </c>
      <c r="B2" s="9">
        <f>'5V'!A21</f>
        <v>47.625</v>
      </c>
      <c r="C2" s="9">
        <f>'5V'!A23</f>
        <v>1.375</v>
      </c>
      <c r="D2" s="9"/>
      <c r="E2" s="9">
        <f>'5V'!B21</f>
        <v>10.777777777777779</v>
      </c>
      <c r="F2" s="9">
        <f>'5V'!B23</f>
        <v>0.33333333333333331</v>
      </c>
      <c r="G2" s="9"/>
      <c r="H2" s="9">
        <f>'5V'!C21</f>
        <v>0.13340067340067338</v>
      </c>
      <c r="I2" s="9">
        <f>'5V'!C23</f>
        <v>3.666666666666667E-3</v>
      </c>
      <c r="K2">
        <v>85</v>
      </c>
    </row>
    <row r="3" spans="1:11" ht="12.75" customHeight="1">
      <c r="A3" s="6">
        <v>6</v>
      </c>
      <c r="B3" s="9">
        <f>'6V'!A21</f>
        <v>53.142857142857146</v>
      </c>
      <c r="C3" s="9">
        <f>'6V'!A23</f>
        <v>1.1428571428571428</v>
      </c>
      <c r="D3" s="9"/>
      <c r="E3" s="9">
        <f>'6V'!B21</f>
        <v>11.571428571428571</v>
      </c>
      <c r="H3" s="9">
        <f>'6V'!C21</f>
        <v>0.13285714285714284</v>
      </c>
      <c r="I3" s="9">
        <f>'6V'!C23</f>
        <v>2.8571428571428576E-3</v>
      </c>
      <c r="K3">
        <v>70</v>
      </c>
    </row>
    <row r="4" spans="1:11" ht="12.75" customHeight="1">
      <c r="A4" s="6">
        <v>7</v>
      </c>
      <c r="B4" s="9">
        <f>'7V'!A21</f>
        <v>53.266666666666666</v>
      </c>
      <c r="C4" s="9">
        <f>'7V'!A23</f>
        <v>0.26666666666666666</v>
      </c>
      <c r="D4" s="9"/>
      <c r="E4" s="9">
        <f>'7V'!B21</f>
        <v>10.733333333333333</v>
      </c>
      <c r="F4" s="9">
        <f>'6V'!B23</f>
        <v>0.21428571428571427</v>
      </c>
      <c r="G4" s="9"/>
      <c r="H4" s="9">
        <f>'7V'!C21</f>
        <v>0.1598</v>
      </c>
      <c r="I4" s="9">
        <f>'7V'!C23</f>
        <v>8.6666666666666739E-4</v>
      </c>
      <c r="K4">
        <v>65</v>
      </c>
    </row>
    <row r="5" spans="1:11" ht="12.75" customHeight="1">
      <c r="A5" s="6">
        <v>8</v>
      </c>
      <c r="B5" s="9">
        <f>'8V'!A21</f>
        <v>56</v>
      </c>
      <c r="C5" s="9">
        <f>'8V'!A23</f>
        <v>0.75</v>
      </c>
      <c r="D5" s="9"/>
      <c r="E5" s="9">
        <f>'8V'!B21</f>
        <v>10.5</v>
      </c>
      <c r="F5" s="9">
        <f>'7V'!B23</f>
        <v>0.13333333333333333</v>
      </c>
      <c r="G5" s="9"/>
      <c r="H5" s="9">
        <f>'8V'!C21</f>
        <v>0.16022443181818183</v>
      </c>
      <c r="I5" s="9">
        <f>'8V'!C23</f>
        <v>1.4999999999999996E-3</v>
      </c>
      <c r="K5">
        <v>60</v>
      </c>
    </row>
    <row r="6" spans="1:11" ht="12.75" customHeight="1">
      <c r="A6" s="6">
        <v>9</v>
      </c>
      <c r="B6" s="9">
        <f>'9V'!A21</f>
        <v>53.866666666666667</v>
      </c>
      <c r="C6" s="9">
        <f>'9V'!A23</f>
        <v>0.8666666666666667</v>
      </c>
      <c r="D6" s="9"/>
      <c r="E6" s="9">
        <f>'9V'!B21</f>
        <v>9.1999999999999993</v>
      </c>
      <c r="F6" s="9">
        <f>'9V'!B23</f>
        <v>0.13333333333333333</v>
      </c>
      <c r="G6" s="9"/>
      <c r="H6" s="9">
        <f>'9V'!C21</f>
        <v>0.17592777777777779</v>
      </c>
      <c r="I6" s="9">
        <f>'9V'!C23</f>
        <v>2.3106666666666666E-3</v>
      </c>
      <c r="K6">
        <v>55</v>
      </c>
    </row>
    <row r="7" spans="1:11" ht="12.75" customHeight="1">
      <c r="A7" s="6">
        <v>10</v>
      </c>
      <c r="B7" s="9">
        <f>'10V'!A21</f>
        <v>60.071428571428569</v>
      </c>
      <c r="C7" s="9">
        <f>'10V'!A23</f>
        <v>1.1428571428571428</v>
      </c>
      <c r="D7" s="9"/>
      <c r="E7" s="9">
        <f>'10V'!B21</f>
        <v>9.7142857142857135</v>
      </c>
      <c r="F7" s="9">
        <f>'10V'!B23</f>
        <v>0.14285714285714285</v>
      </c>
      <c r="G7" s="9"/>
      <c r="H7" s="9">
        <f>'10V'!C21</f>
        <v>0.18648755411255413</v>
      </c>
      <c r="I7" s="9">
        <f>'10V'!C23</f>
        <v>3.7428571428571428E-3</v>
      </c>
      <c r="K7">
        <v>50</v>
      </c>
    </row>
    <row r="8" spans="1:11" ht="12.75" customHeight="1">
      <c r="A8" s="6">
        <v>11</v>
      </c>
      <c r="B8" s="9">
        <f>'11V'!A21</f>
        <v>59.93333333333333</v>
      </c>
      <c r="C8" s="9">
        <f>'11V'!A23</f>
        <v>0.8</v>
      </c>
      <c r="D8" s="9"/>
      <c r="E8" s="9">
        <f>'11V'!B21</f>
        <v>9.3333333333333339</v>
      </c>
      <c r="F8" s="9">
        <f>'11V'!B23</f>
        <v>0.13333333333333333</v>
      </c>
      <c r="G8" s="9"/>
      <c r="H8" s="9">
        <f>'11V'!C21</f>
        <v>0.19301111111111113</v>
      </c>
      <c r="I8" s="9">
        <f>'11V'!C23</f>
        <v>2.2000000000000001E-3</v>
      </c>
      <c r="K8">
        <v>55</v>
      </c>
    </row>
    <row r="9" spans="1:11" ht="12.75" customHeight="1">
      <c r="A9" s="6">
        <v>12</v>
      </c>
      <c r="B9" s="9">
        <f>'12V'!A21</f>
        <v>56.8125</v>
      </c>
      <c r="C9" s="9">
        <f>'12V'!A23</f>
        <v>0.8125</v>
      </c>
      <c r="D9" s="9"/>
      <c r="E9" s="9">
        <f>'12V'!B21</f>
        <v>8.6875</v>
      </c>
      <c r="F9" s="9">
        <f>'12V'!B23</f>
        <v>6.25E-2</v>
      </c>
      <c r="G9" s="9"/>
      <c r="H9" s="9">
        <f>'12V'!C21</f>
        <v>0.21304687500000008</v>
      </c>
      <c r="I9" s="9">
        <f>'12V'!C23</f>
        <v>3.0468749999999992E-3</v>
      </c>
      <c r="K9">
        <v>50</v>
      </c>
    </row>
    <row r="10" spans="1:11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11" ht="12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11" ht="12.75" customHeight="1">
      <c r="A12" s="10"/>
      <c r="B12" s="10"/>
      <c r="C12" s="11"/>
      <c r="D12" s="11"/>
      <c r="E12" s="11"/>
      <c r="F12" s="11"/>
      <c r="G12" s="11"/>
      <c r="H12" s="11"/>
      <c r="I12" s="11"/>
    </row>
    <row r="13" spans="1:11" ht="12.75" customHeight="1">
      <c r="A13" s="10"/>
      <c r="B13" s="10"/>
      <c r="C13" s="11"/>
      <c r="D13" s="11"/>
      <c r="E13" s="11"/>
      <c r="F13" s="11"/>
      <c r="G13" s="11"/>
      <c r="H13" s="11"/>
      <c r="I13" s="11"/>
    </row>
    <row r="14" spans="1:11" ht="12.75" customHeight="1">
      <c r="A14" s="6"/>
      <c r="B14" s="6"/>
      <c r="D14" s="5"/>
      <c r="E14" s="5"/>
      <c r="F14" s="7"/>
      <c r="G14" s="7"/>
      <c r="H14" s="6"/>
      <c r="I14" s="6"/>
    </row>
    <row r="15" spans="1:11" ht="12.75" customHeight="1">
      <c r="B15" s="6"/>
      <c r="D15" s="5"/>
      <c r="E15" s="1"/>
      <c r="F15" s="4"/>
      <c r="G15" s="4"/>
      <c r="H15" s="6"/>
      <c r="I15" s="6"/>
    </row>
    <row r="16" spans="1:11" ht="12.75" customHeight="1">
      <c r="B16" s="9"/>
      <c r="D16" s="5"/>
      <c r="E16" s="2"/>
      <c r="F16" s="4"/>
      <c r="G16" s="4"/>
      <c r="H16" s="6"/>
      <c r="I16" s="6"/>
    </row>
    <row r="17" spans="1:9" ht="12.75" customHeight="1">
      <c r="B17" s="9"/>
      <c r="D17" s="5"/>
      <c r="E17" s="2"/>
      <c r="F17" s="4"/>
      <c r="G17" s="4"/>
      <c r="H17" s="6"/>
      <c r="I17" s="6"/>
    </row>
    <row r="18" spans="1:9" ht="12.75" customHeight="1">
      <c r="B18" s="9"/>
      <c r="D18" s="5"/>
      <c r="E18" s="2"/>
      <c r="F18" s="4"/>
      <c r="G18" s="4"/>
      <c r="H18" s="6"/>
      <c r="I18" s="6"/>
    </row>
    <row r="19" spans="1:9" ht="12.75" customHeight="1">
      <c r="B19" s="9"/>
      <c r="D19" s="5"/>
      <c r="E19" s="2"/>
      <c r="F19" s="4"/>
      <c r="G19" s="4"/>
      <c r="H19" s="6"/>
      <c r="I19" s="6"/>
    </row>
    <row r="20" spans="1:9" ht="12.75" customHeight="1">
      <c r="A20" s="3"/>
      <c r="B20" s="9"/>
      <c r="D20" s="5"/>
      <c r="E20" s="2"/>
      <c r="F20" s="4"/>
      <c r="G20" s="4"/>
      <c r="H20" s="6"/>
      <c r="I20" s="6"/>
    </row>
    <row r="21" spans="1:9" ht="12.75" customHeight="1">
      <c r="A21" s="8"/>
      <c r="B21" s="9"/>
      <c r="D21" s="5"/>
      <c r="E21" s="2"/>
      <c r="F21" s="4"/>
      <c r="G21" s="4"/>
      <c r="H21" s="6"/>
      <c r="I21" s="6"/>
    </row>
    <row r="22" spans="1:9" ht="12.75" customHeight="1">
      <c r="B22" s="9"/>
      <c r="D22" s="5"/>
      <c r="E22" s="2"/>
      <c r="F22" s="4"/>
      <c r="G22" s="4"/>
      <c r="H22" s="6"/>
      <c r="I22" s="6"/>
    </row>
    <row r="23" spans="1:9" ht="12.75" customHeight="1">
      <c r="C23" s="9"/>
      <c r="D23" s="1"/>
      <c r="E23" s="2"/>
      <c r="F23" s="1"/>
      <c r="G23" s="1"/>
      <c r="H23" s="6"/>
      <c r="I23" s="6"/>
    </row>
    <row r="24" spans="1:9" ht="12.75" customHeight="1">
      <c r="A24" s="5"/>
      <c r="B24" s="5"/>
      <c r="C24" s="6"/>
      <c r="D24" s="6"/>
      <c r="E24" s="6"/>
      <c r="F24" s="6"/>
      <c r="G24" s="6"/>
      <c r="H24" s="6"/>
      <c r="I24" s="6"/>
    </row>
    <row r="25" spans="1:9" ht="12.75" customHeight="1">
      <c r="A25" s="5"/>
      <c r="B25" s="1"/>
      <c r="C25" s="6"/>
      <c r="D25" s="6"/>
      <c r="E25" s="6"/>
      <c r="F25" s="6"/>
      <c r="G25" s="6"/>
      <c r="H25" s="6"/>
      <c r="I25" s="6"/>
    </row>
    <row r="26" spans="1:9" ht="12.75" customHeight="1">
      <c r="A26" s="5"/>
      <c r="B26" s="2"/>
      <c r="C26" s="6"/>
      <c r="D26" s="6"/>
      <c r="E26" s="6"/>
      <c r="F26" s="6"/>
      <c r="G26" s="6"/>
      <c r="H26" s="6"/>
      <c r="I26" s="6"/>
    </row>
    <row r="27" spans="1:9" ht="12.75" customHeight="1">
      <c r="A27" s="5"/>
      <c r="B27" s="2"/>
      <c r="C27" s="6"/>
      <c r="D27" s="6"/>
      <c r="E27" s="6"/>
      <c r="F27" s="6"/>
      <c r="G27" s="6"/>
      <c r="H27" s="6"/>
      <c r="I27" s="6"/>
    </row>
    <row r="28" spans="1:9" ht="12.75" customHeight="1">
      <c r="A28" s="5"/>
      <c r="B28" s="2"/>
      <c r="C28" s="6"/>
      <c r="D28" s="6"/>
      <c r="E28" s="6"/>
      <c r="F28" s="6"/>
      <c r="G28" s="6"/>
      <c r="H28" s="6"/>
      <c r="I28" s="6"/>
    </row>
    <row r="29" spans="1:9" ht="12.75" customHeight="1">
      <c r="A29" s="5"/>
      <c r="B29" s="2"/>
      <c r="C29" s="6"/>
      <c r="D29" s="6"/>
      <c r="E29" s="6"/>
      <c r="F29" s="6"/>
      <c r="G29" s="6"/>
      <c r="H29" s="6"/>
      <c r="I29" s="6"/>
    </row>
    <row r="30" spans="1:9" ht="12.75" customHeight="1">
      <c r="A30" s="5"/>
      <c r="B30" s="2"/>
      <c r="C30" s="6"/>
      <c r="D30" s="6"/>
      <c r="E30" s="6"/>
      <c r="F30" s="6"/>
      <c r="G30" s="6"/>
      <c r="H30" s="6"/>
      <c r="I30" s="6"/>
    </row>
    <row r="31" spans="1:9" ht="12.75" customHeight="1">
      <c r="A31" s="5"/>
      <c r="B31" s="2"/>
      <c r="C31" s="6"/>
      <c r="D31" s="6"/>
      <c r="E31" s="6"/>
      <c r="F31" s="6"/>
      <c r="G31" s="6"/>
      <c r="H31" s="6"/>
      <c r="I31" s="6"/>
    </row>
    <row r="32" spans="1:9" ht="12.75" customHeight="1">
      <c r="A32" s="5"/>
      <c r="B32" s="2"/>
      <c r="C32" s="6"/>
      <c r="D32" s="6"/>
      <c r="E32" s="6"/>
      <c r="F32" s="6"/>
      <c r="G32" s="6"/>
      <c r="H32" s="6"/>
      <c r="I32" s="6"/>
    </row>
    <row r="33" spans="1:9" ht="12.7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2.7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2.75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2.7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2.75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12.7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2.7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2.7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2.7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2.7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2.7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2.7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2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2.7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2.7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2.7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2.7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2.7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2.7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2.7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2.7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2.7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2.7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2.7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2.75" customHeight="1">
      <c r="A60" s="6"/>
      <c r="B60" s="6"/>
      <c r="C60" s="6"/>
      <c r="D60" s="6"/>
      <c r="E60" s="6"/>
      <c r="F60" s="6"/>
      <c r="G60" s="6"/>
      <c r="H60" s="6"/>
      <c r="I60" s="6"/>
    </row>
  </sheetData>
  <mergeCells count="1">
    <mergeCell ref="A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1" max="1" width="20.5703125" customWidth="1"/>
    <col min="2" max="2" width="26.5703125" customWidth="1"/>
    <col min="3" max="3" width="20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40</v>
      </c>
      <c r="B2" s="6">
        <v>9</v>
      </c>
      <c r="C2" s="9">
        <f>(A2/1000)/(B2/30)</f>
        <v>0.13333333333333333</v>
      </c>
      <c r="D2" s="6"/>
      <c r="E2" s="6"/>
      <c r="F2" s="6"/>
    </row>
    <row r="3" spans="1:6" ht="12.75" customHeight="1">
      <c r="A3" s="6">
        <v>46</v>
      </c>
      <c r="B3" s="6">
        <v>10</v>
      </c>
      <c r="C3" s="9">
        <f>(A3/1000)/(B3/30)</f>
        <v>0.13800000000000001</v>
      </c>
      <c r="D3" s="6"/>
      <c r="E3" s="6"/>
      <c r="F3" s="6"/>
    </row>
    <row r="4" spans="1:6" ht="12.75" customHeight="1">
      <c r="A4" s="6">
        <v>47</v>
      </c>
      <c r="B4" s="6">
        <v>12</v>
      </c>
      <c r="C4" s="9">
        <f>(A4/1000)/(B4/30)</f>
        <v>0.11749999999999999</v>
      </c>
      <c r="D4" s="6"/>
      <c r="E4" s="6"/>
      <c r="F4" s="6"/>
    </row>
    <row r="5" spans="1:6" ht="12.75" customHeight="1">
      <c r="B5" s="6">
        <v>10</v>
      </c>
      <c r="C5" s="9">
        <f>(A6/1000)/(B5/30)</f>
        <v>0.14400000000000002</v>
      </c>
      <c r="D5" s="6"/>
      <c r="E5" s="6"/>
      <c r="F5" s="6"/>
    </row>
    <row r="6" spans="1:6" ht="12.75" customHeight="1">
      <c r="A6" s="6">
        <v>48</v>
      </c>
      <c r="B6" s="6">
        <v>12</v>
      </c>
      <c r="C6" s="9">
        <f>(A6/1000)/(B6/30)</f>
        <v>0.12</v>
      </c>
      <c r="D6" s="6"/>
      <c r="E6" s="6"/>
      <c r="F6" s="6"/>
    </row>
    <row r="7" spans="1:6" ht="12.75" customHeight="1">
      <c r="A7" s="6">
        <v>49</v>
      </c>
      <c r="B7" s="6">
        <v>11</v>
      </c>
      <c r="C7" s="9">
        <f>(A7/1000)/(B7/30)</f>
        <v>0.13363636363636366</v>
      </c>
      <c r="D7" s="6"/>
      <c r="E7" s="6"/>
      <c r="F7" s="6"/>
    </row>
    <row r="8" spans="1:6" ht="12.75" customHeight="1">
      <c r="A8" s="6">
        <v>49</v>
      </c>
      <c r="B8" s="6">
        <v>11</v>
      </c>
      <c r="C8" s="9">
        <f>(A8/1000)/(B8/30)</f>
        <v>0.13363636363636366</v>
      </c>
      <c r="D8" s="6"/>
      <c r="E8" s="6"/>
      <c r="F8" s="6"/>
    </row>
    <row r="9" spans="1:6" ht="12.75" customHeight="1">
      <c r="A9" s="6">
        <v>51</v>
      </c>
      <c r="B9" s="6">
        <v>10</v>
      </c>
      <c r="C9" s="9">
        <f>(A9/1000)/(B9/30)</f>
        <v>0.153</v>
      </c>
      <c r="D9" s="6"/>
      <c r="E9" s="6"/>
      <c r="F9" s="6"/>
    </row>
    <row r="10" spans="1:6" ht="12.75" customHeight="1">
      <c r="A10" s="6">
        <v>51</v>
      </c>
      <c r="B10" s="6">
        <v>12</v>
      </c>
      <c r="C10" s="9">
        <f>(A10/1000)/(B10/30)</f>
        <v>0.12749999999999997</v>
      </c>
      <c r="D10" s="6"/>
      <c r="E10" s="6"/>
      <c r="F10" s="6"/>
    </row>
    <row r="11" spans="1:6" ht="12.75" customHeight="1">
      <c r="A11" s="6"/>
      <c r="B11" s="6"/>
      <c r="C11" s="6"/>
      <c r="D11" s="6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spans="1:6" ht="12.75" customHeight="1">
      <c r="A13" s="6"/>
      <c r="B13" s="6"/>
      <c r="C13" s="6"/>
      <c r="D13" s="6"/>
      <c r="E13" s="6"/>
      <c r="F13" s="6"/>
    </row>
    <row r="14" spans="1:6" ht="12.75" customHeight="1">
      <c r="A14" s="6"/>
      <c r="B14" s="6"/>
      <c r="C14" s="6"/>
      <c r="D14" s="6"/>
      <c r="E14" s="6"/>
      <c r="F14" s="6"/>
    </row>
    <row r="15" spans="1:6" ht="12.75" customHeight="1">
      <c r="A15" s="6"/>
      <c r="B15" s="6"/>
      <c r="C15" s="6"/>
      <c r="D15" s="6"/>
      <c r="E15" s="6"/>
      <c r="F15" s="6"/>
    </row>
    <row r="16" spans="1:6" ht="12.75" customHeight="1">
      <c r="A16" s="6"/>
      <c r="B16" s="6"/>
      <c r="C16" s="6"/>
      <c r="D16" s="6"/>
      <c r="E16" s="6"/>
      <c r="F16" s="6"/>
    </row>
    <row r="17" spans="1:6" ht="12.75" customHeight="1">
      <c r="A17" s="6"/>
      <c r="B17" s="6"/>
      <c r="C17" s="6"/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AVERAGE(A2:A10)</f>
        <v>47.625</v>
      </c>
      <c r="B21" s="9">
        <f>AVERAGE(B2:B10)</f>
        <v>10.777777777777779</v>
      </c>
      <c r="C21" s="9">
        <f>AVERAGE(C2:C10)</f>
        <v>0.13340067340067338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(A10-A2)/COUNTA(A2:A10)</f>
        <v>1.375</v>
      </c>
      <c r="B23" s="9">
        <f>3/COUNTA(B2:B10)</f>
        <v>0.33333333333333331</v>
      </c>
      <c r="C23" s="9">
        <f>(0.153-0.12)/COUNTA(C2:C10)</f>
        <v>3.666666666666667E-3</v>
      </c>
      <c r="D23" s="6"/>
      <c r="E23" s="6"/>
      <c r="F2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48</v>
      </c>
      <c r="B2" s="6">
        <v>12</v>
      </c>
      <c r="C2" s="9">
        <f t="shared" ref="C2:C15" si="0">(A2/1000)/(12/30)</f>
        <v>0.12</v>
      </c>
      <c r="D2" s="6"/>
      <c r="E2" s="6"/>
      <c r="F2" s="6"/>
    </row>
    <row r="3" spans="1:6" ht="12.75" customHeight="1">
      <c r="A3" s="6">
        <v>50</v>
      </c>
      <c r="B3" s="6">
        <v>12</v>
      </c>
      <c r="C3" s="9">
        <f t="shared" si="0"/>
        <v>0.125</v>
      </c>
      <c r="D3" s="6"/>
      <c r="E3" s="6"/>
      <c r="F3" s="6"/>
    </row>
    <row r="4" spans="1:6" ht="12.75" customHeight="1">
      <c r="A4" s="6">
        <v>50</v>
      </c>
      <c r="B4" s="6">
        <v>11</v>
      </c>
      <c r="C4" s="9">
        <f t="shared" si="0"/>
        <v>0.125</v>
      </c>
      <c r="D4" s="6"/>
      <c r="E4" s="6"/>
      <c r="F4" s="6"/>
    </row>
    <row r="5" spans="1:6" ht="12.75" customHeight="1">
      <c r="A5" s="6">
        <v>50</v>
      </c>
      <c r="B5" s="6">
        <v>11</v>
      </c>
      <c r="C5" s="9">
        <f t="shared" si="0"/>
        <v>0.125</v>
      </c>
      <c r="D5" s="6"/>
      <c r="E5" s="6"/>
      <c r="F5" s="6"/>
    </row>
    <row r="6" spans="1:6" ht="12.75" customHeight="1">
      <c r="A6" s="6">
        <v>50</v>
      </c>
      <c r="B6" s="6">
        <v>11</v>
      </c>
      <c r="C6" s="9">
        <f t="shared" si="0"/>
        <v>0.125</v>
      </c>
      <c r="D6" s="6"/>
      <c r="E6" s="6"/>
      <c r="F6" s="6"/>
    </row>
    <row r="7" spans="1:6" ht="12.75" customHeight="1">
      <c r="A7" s="6">
        <v>51</v>
      </c>
      <c r="B7" s="6">
        <v>11</v>
      </c>
      <c r="C7" s="9">
        <f t="shared" si="0"/>
        <v>0.12749999999999997</v>
      </c>
      <c r="D7" s="6"/>
      <c r="E7" s="6"/>
      <c r="F7" s="6"/>
    </row>
    <row r="8" spans="1:6" ht="12.75" customHeight="1">
      <c r="A8" s="6">
        <v>52</v>
      </c>
      <c r="B8" s="6">
        <v>10</v>
      </c>
      <c r="C8" s="9">
        <f t="shared" si="0"/>
        <v>0.12999999999999998</v>
      </c>
      <c r="D8" s="6"/>
      <c r="E8" s="6"/>
      <c r="F8" s="6"/>
    </row>
    <row r="9" spans="1:6" ht="12.75" customHeight="1">
      <c r="A9" s="6">
        <v>52</v>
      </c>
      <c r="B9" s="6">
        <v>12</v>
      </c>
      <c r="C9" s="9">
        <f t="shared" si="0"/>
        <v>0.12999999999999998</v>
      </c>
      <c r="D9" s="6"/>
      <c r="E9" s="6"/>
      <c r="F9" s="6"/>
    </row>
    <row r="10" spans="1:6" ht="12.75" customHeight="1">
      <c r="A10" s="6">
        <v>53</v>
      </c>
      <c r="B10" s="6">
        <v>12</v>
      </c>
      <c r="C10" s="9">
        <f t="shared" si="0"/>
        <v>0.13249999999999998</v>
      </c>
      <c r="D10" s="6"/>
      <c r="E10" s="6"/>
      <c r="F10" s="6"/>
    </row>
    <row r="11" spans="1:6" ht="12.75" customHeight="1">
      <c r="A11" s="6">
        <v>53</v>
      </c>
      <c r="B11" s="6">
        <v>11</v>
      </c>
      <c r="C11" s="9">
        <f t="shared" si="0"/>
        <v>0.13249999999999998</v>
      </c>
      <c r="D11" s="6"/>
      <c r="E11" s="6"/>
      <c r="F11" s="6"/>
    </row>
    <row r="12" spans="1:6" ht="12.75" customHeight="1">
      <c r="A12" s="6">
        <v>54</v>
      </c>
      <c r="B12" s="6">
        <v>12</v>
      </c>
      <c r="C12" s="9">
        <f t="shared" si="0"/>
        <v>0.13499999999999998</v>
      </c>
      <c r="D12" s="6"/>
      <c r="E12" s="6"/>
      <c r="F12" s="6"/>
    </row>
    <row r="13" spans="1:6" ht="12.75" customHeight="1">
      <c r="A13" s="6">
        <v>55</v>
      </c>
      <c r="B13" s="6">
        <v>12</v>
      </c>
      <c r="C13" s="9">
        <f t="shared" si="0"/>
        <v>0.13749999999999998</v>
      </c>
      <c r="D13" s="6"/>
      <c r="E13" s="6"/>
      <c r="F13" s="6"/>
    </row>
    <row r="14" spans="1:6" ht="12.75" customHeight="1">
      <c r="A14" s="6">
        <v>62</v>
      </c>
      <c r="B14" s="6">
        <v>13</v>
      </c>
      <c r="C14" s="9">
        <f t="shared" si="0"/>
        <v>0.155</v>
      </c>
      <c r="D14" s="6"/>
      <c r="E14" s="6"/>
      <c r="F14" s="6"/>
    </row>
    <row r="15" spans="1:6" ht="12.75" customHeight="1">
      <c r="A15" s="6">
        <v>64</v>
      </c>
      <c r="B15" s="6">
        <v>12</v>
      </c>
      <c r="C15" s="9">
        <f t="shared" si="0"/>
        <v>0.16</v>
      </c>
      <c r="D15" s="6"/>
      <c r="E15" s="6"/>
      <c r="F15" s="6"/>
    </row>
    <row r="16" spans="1:6" ht="12.75" customHeight="1">
      <c r="A16" s="6"/>
      <c r="B16" s="6"/>
      <c r="C16" s="6"/>
      <c r="D16" s="6"/>
      <c r="E16" s="6"/>
      <c r="F16" s="6"/>
    </row>
    <row r="17" spans="1:6" ht="12.75" customHeight="1">
      <c r="A17" s="6"/>
      <c r="B17" s="6"/>
      <c r="C17" s="6"/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AVERAGE(A2:A15)</f>
        <v>53.142857142857146</v>
      </c>
      <c r="B21" s="9">
        <f>AVERAGE(B2:B15)</f>
        <v>11.571428571428571</v>
      </c>
      <c r="C21" s="9">
        <f>AVERAGE(C2:C15)</f>
        <v>0.13285714285714284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(A15-A2)/COUNTA(A2:A15)</f>
        <v>1.1428571428571428</v>
      </c>
      <c r="B23" s="9">
        <f>(13-10)/COUNTA(B2:B15)</f>
        <v>0.21428571428571427</v>
      </c>
      <c r="C23" s="9">
        <f>(0.16-0.12)/COUNTA(C2:C15)</f>
        <v>2.8571428571428576E-3</v>
      </c>
      <c r="D23" s="6"/>
      <c r="E23" s="6"/>
      <c r="F2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51</v>
      </c>
      <c r="B2" s="6">
        <v>10</v>
      </c>
      <c r="C2" s="9">
        <f t="shared" ref="C2:C16" si="0">(A2/1000)/(10/30)</f>
        <v>0.153</v>
      </c>
      <c r="D2" s="6"/>
      <c r="E2" s="6"/>
      <c r="F2" s="6"/>
    </row>
    <row r="3" spans="1:6" ht="12.75" customHeight="1">
      <c r="A3" s="6">
        <v>51</v>
      </c>
      <c r="B3" s="6">
        <v>11</v>
      </c>
      <c r="C3" s="9">
        <f t="shared" si="0"/>
        <v>0.153</v>
      </c>
      <c r="D3" s="6"/>
      <c r="E3" s="6"/>
      <c r="F3" s="6"/>
    </row>
    <row r="4" spans="1:6" ht="12.75" customHeight="1">
      <c r="A4" s="6">
        <v>52</v>
      </c>
      <c r="B4" s="6">
        <v>10</v>
      </c>
      <c r="C4" s="9">
        <f t="shared" si="0"/>
        <v>0.156</v>
      </c>
      <c r="D4" s="6"/>
      <c r="E4" s="6"/>
      <c r="F4" s="6"/>
    </row>
    <row r="5" spans="1:6" ht="12.75" customHeight="1">
      <c r="A5" s="6">
        <v>52</v>
      </c>
      <c r="B5" s="6">
        <v>11</v>
      </c>
      <c r="C5" s="9">
        <f t="shared" si="0"/>
        <v>0.156</v>
      </c>
      <c r="D5" s="6"/>
      <c r="E5" s="6"/>
      <c r="F5" s="6"/>
    </row>
    <row r="6" spans="1:6" ht="12.75" customHeight="1">
      <c r="A6" s="6">
        <v>53</v>
      </c>
      <c r="B6" s="6">
        <v>10</v>
      </c>
      <c r="C6" s="9">
        <f t="shared" si="0"/>
        <v>0.159</v>
      </c>
      <c r="D6" s="6"/>
      <c r="E6" s="6"/>
      <c r="F6" s="6"/>
    </row>
    <row r="7" spans="1:6" ht="12.75" customHeight="1">
      <c r="A7" s="6">
        <v>53</v>
      </c>
      <c r="B7" s="6">
        <v>11</v>
      </c>
      <c r="C7" s="9">
        <f t="shared" si="0"/>
        <v>0.159</v>
      </c>
      <c r="D7" s="6"/>
      <c r="E7" s="6"/>
      <c r="F7" s="6"/>
    </row>
    <row r="8" spans="1:6" ht="12.75" customHeight="1">
      <c r="A8" s="6">
        <v>53</v>
      </c>
      <c r="B8" s="6">
        <v>11</v>
      </c>
      <c r="C8" s="9">
        <f t="shared" si="0"/>
        <v>0.159</v>
      </c>
      <c r="D8" s="6"/>
      <c r="E8" s="6"/>
      <c r="F8" s="6"/>
    </row>
    <row r="9" spans="1:6" ht="12.75" customHeight="1">
      <c r="A9" s="6">
        <v>54</v>
      </c>
      <c r="B9" s="6">
        <v>12</v>
      </c>
      <c r="C9" s="9">
        <f t="shared" si="0"/>
        <v>0.16200000000000001</v>
      </c>
      <c r="D9" s="6"/>
      <c r="E9" s="6"/>
      <c r="F9" s="6"/>
    </row>
    <row r="10" spans="1:6" ht="12.75" customHeight="1">
      <c r="A10" s="6">
        <v>54</v>
      </c>
      <c r="B10" s="6">
        <v>11</v>
      </c>
      <c r="C10" s="9">
        <f t="shared" si="0"/>
        <v>0.16200000000000001</v>
      </c>
      <c r="D10" s="6"/>
      <c r="E10" s="6"/>
      <c r="F10" s="6"/>
    </row>
    <row r="11" spans="1:6" ht="12.75" customHeight="1">
      <c r="A11" s="6">
        <v>54</v>
      </c>
      <c r="B11" s="6">
        <v>11</v>
      </c>
      <c r="C11" s="9">
        <f t="shared" si="0"/>
        <v>0.16200000000000001</v>
      </c>
      <c r="D11" s="6"/>
      <c r="E11" s="6"/>
      <c r="F11" s="6"/>
    </row>
    <row r="12" spans="1:6" ht="12.75" customHeight="1">
      <c r="A12" s="6">
        <v>54</v>
      </c>
      <c r="B12" s="6">
        <v>11</v>
      </c>
      <c r="C12" s="9">
        <f t="shared" si="0"/>
        <v>0.16200000000000001</v>
      </c>
      <c r="D12" s="6"/>
      <c r="E12" s="6"/>
      <c r="F12" s="6"/>
    </row>
    <row r="13" spans="1:6" ht="12.75" customHeight="1">
      <c r="A13" s="6">
        <v>54</v>
      </c>
      <c r="B13" s="6">
        <v>11</v>
      </c>
      <c r="C13" s="9">
        <f t="shared" si="0"/>
        <v>0.16200000000000001</v>
      </c>
      <c r="D13" s="6"/>
      <c r="E13" s="6"/>
      <c r="F13" s="6"/>
    </row>
    <row r="14" spans="1:6" ht="12.75" customHeight="1">
      <c r="A14" s="6">
        <v>54</v>
      </c>
      <c r="B14" s="6">
        <v>11</v>
      </c>
      <c r="C14" s="9">
        <f t="shared" si="0"/>
        <v>0.16200000000000001</v>
      </c>
      <c r="D14" s="6"/>
      <c r="E14" s="6"/>
      <c r="F14" s="6"/>
    </row>
    <row r="15" spans="1:6" ht="12.75" customHeight="1">
      <c r="A15" s="6">
        <v>55</v>
      </c>
      <c r="B15" s="6">
        <v>10</v>
      </c>
      <c r="C15" s="9">
        <f t="shared" si="0"/>
        <v>0.16500000000000001</v>
      </c>
      <c r="D15" s="6"/>
      <c r="E15" s="6"/>
      <c r="F15" s="6"/>
    </row>
    <row r="16" spans="1:6" ht="12.75" customHeight="1">
      <c r="A16" s="6">
        <v>55</v>
      </c>
      <c r="B16" s="6">
        <v>10</v>
      </c>
      <c r="C16" s="9">
        <f t="shared" si="0"/>
        <v>0.16500000000000001</v>
      </c>
      <c r="D16" s="6"/>
      <c r="E16" s="6"/>
      <c r="F16" s="6"/>
    </row>
    <row r="17" spans="1:6" ht="12.75" customHeight="1">
      <c r="A17" s="6"/>
      <c r="B17" s="6"/>
      <c r="C17" s="6"/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AVERAGE(A2:A16)</f>
        <v>53.266666666666666</v>
      </c>
      <c r="B21" s="9">
        <f>AVERAGE(B2:B16)</f>
        <v>10.733333333333333</v>
      </c>
      <c r="C21" s="9">
        <f>AVERAGE(C2:C16)</f>
        <v>0.1598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(A16-A2)/COUNTA(A2:A16)</f>
        <v>0.26666666666666666</v>
      </c>
      <c r="B23" s="9">
        <f>2/COUNTA(B2:B16)</f>
        <v>0.13333333333333333</v>
      </c>
      <c r="C23" s="9">
        <f>(0.165-0.152)/COUNTA(C2:C16)</f>
        <v>8.6666666666666739E-4</v>
      </c>
      <c r="D23" s="6"/>
      <c r="E23" s="6"/>
      <c r="F2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50</v>
      </c>
      <c r="B2" s="6">
        <v>10</v>
      </c>
      <c r="C2" s="9">
        <f t="shared" ref="C2:C17" si="0">(A2/1000)/(B2/30)</f>
        <v>0.15000000000000002</v>
      </c>
      <c r="D2" s="6"/>
      <c r="E2" s="6"/>
      <c r="F2" s="6"/>
    </row>
    <row r="3" spans="1:6" ht="12.75" customHeight="1">
      <c r="A3" s="6">
        <v>51</v>
      </c>
      <c r="B3" s="6">
        <v>10</v>
      </c>
      <c r="C3" s="9">
        <f t="shared" si="0"/>
        <v>0.153</v>
      </c>
      <c r="D3" s="6"/>
      <c r="E3" s="6"/>
      <c r="F3" s="6"/>
    </row>
    <row r="4" spans="1:6" ht="12.75" customHeight="1">
      <c r="A4" s="6">
        <v>53</v>
      </c>
      <c r="B4" s="6">
        <v>10</v>
      </c>
      <c r="C4" s="9">
        <f t="shared" si="0"/>
        <v>0.159</v>
      </c>
      <c r="D4" s="6"/>
      <c r="E4" s="6"/>
      <c r="F4" s="6"/>
    </row>
    <row r="5" spans="1:6" ht="12.75" customHeight="1">
      <c r="A5" s="6">
        <v>54</v>
      </c>
      <c r="B5" s="6">
        <v>10</v>
      </c>
      <c r="C5" s="9">
        <f t="shared" si="0"/>
        <v>0.16200000000000001</v>
      </c>
      <c r="D5" s="6"/>
      <c r="E5" s="6"/>
      <c r="F5" s="6"/>
    </row>
    <row r="6" spans="1:6" ht="12.75" customHeight="1">
      <c r="A6" s="6">
        <v>54</v>
      </c>
      <c r="B6" s="6">
        <v>10</v>
      </c>
      <c r="C6" s="9">
        <f t="shared" si="0"/>
        <v>0.16200000000000001</v>
      </c>
      <c r="D6" s="6"/>
      <c r="E6" s="6"/>
      <c r="F6" s="6"/>
    </row>
    <row r="7" spans="1:6" ht="12.75" customHeight="1">
      <c r="A7" s="6">
        <v>55</v>
      </c>
      <c r="B7" s="6">
        <v>10</v>
      </c>
      <c r="C7" s="9">
        <f t="shared" si="0"/>
        <v>0.16500000000000001</v>
      </c>
      <c r="D7" s="6"/>
      <c r="E7" s="6"/>
      <c r="F7" s="6"/>
    </row>
    <row r="8" spans="1:6" ht="12.75" customHeight="1">
      <c r="A8" s="6">
        <v>55</v>
      </c>
      <c r="B8" s="6">
        <v>11</v>
      </c>
      <c r="C8" s="9">
        <f t="shared" si="0"/>
        <v>0.15000000000000002</v>
      </c>
      <c r="D8" s="6"/>
      <c r="E8" s="6"/>
      <c r="F8" s="6"/>
    </row>
    <row r="9" spans="1:6" ht="12.75" customHeight="1">
      <c r="A9" s="6">
        <v>56</v>
      </c>
      <c r="B9" s="6">
        <v>10</v>
      </c>
      <c r="C9" s="9">
        <f t="shared" si="0"/>
        <v>0.16800000000000001</v>
      </c>
      <c r="D9" s="6"/>
      <c r="E9" s="6"/>
      <c r="F9" s="6"/>
    </row>
    <row r="10" spans="1:6" ht="12.75" customHeight="1">
      <c r="A10" s="6">
        <v>56</v>
      </c>
      <c r="B10" s="6">
        <v>11</v>
      </c>
      <c r="C10" s="9">
        <f t="shared" si="0"/>
        <v>0.15272727272727274</v>
      </c>
      <c r="D10" s="6"/>
      <c r="E10" s="6"/>
      <c r="F10" s="6"/>
    </row>
    <row r="11" spans="1:6" ht="12.75" customHeight="1">
      <c r="A11" s="6">
        <v>57</v>
      </c>
      <c r="B11" s="6">
        <v>11</v>
      </c>
      <c r="C11" s="9">
        <f t="shared" si="0"/>
        <v>0.15545454545454548</v>
      </c>
      <c r="D11" s="6"/>
      <c r="E11" s="6"/>
      <c r="F11" s="6"/>
    </row>
    <row r="12" spans="1:6" ht="12.75" customHeight="1">
      <c r="A12" s="6">
        <v>57</v>
      </c>
      <c r="B12" s="6">
        <v>11</v>
      </c>
      <c r="C12" s="9">
        <f t="shared" si="0"/>
        <v>0.15545454545454548</v>
      </c>
      <c r="D12" s="6"/>
      <c r="E12" s="6"/>
      <c r="F12" s="6"/>
    </row>
    <row r="13" spans="1:6" ht="12.75" customHeight="1">
      <c r="A13" s="6">
        <v>58</v>
      </c>
      <c r="B13" s="6">
        <v>10</v>
      </c>
      <c r="C13" s="9">
        <f t="shared" si="0"/>
        <v>0.17400000000000002</v>
      </c>
      <c r="D13" s="6"/>
      <c r="E13" s="6"/>
      <c r="F13" s="6"/>
    </row>
    <row r="14" spans="1:6" ht="12.75" customHeight="1">
      <c r="A14" s="6">
        <v>58</v>
      </c>
      <c r="B14" s="6">
        <v>10</v>
      </c>
      <c r="C14" s="9">
        <f t="shared" si="0"/>
        <v>0.17400000000000002</v>
      </c>
      <c r="D14" s="6"/>
      <c r="E14" s="6"/>
      <c r="F14" s="6"/>
    </row>
    <row r="15" spans="1:6" ht="12.75" customHeight="1">
      <c r="A15" s="6">
        <v>59</v>
      </c>
      <c r="B15" s="6">
        <v>12</v>
      </c>
      <c r="C15" s="9">
        <f t="shared" si="0"/>
        <v>0.14749999999999999</v>
      </c>
      <c r="D15" s="6"/>
      <c r="E15" s="6"/>
      <c r="F15" s="6"/>
    </row>
    <row r="16" spans="1:6" ht="12.75" customHeight="1">
      <c r="A16" s="6">
        <v>61</v>
      </c>
      <c r="B16" s="6">
        <v>11</v>
      </c>
      <c r="C16" s="9">
        <f t="shared" si="0"/>
        <v>0.16636363636363638</v>
      </c>
      <c r="D16" s="6"/>
      <c r="E16" s="6"/>
      <c r="F16" s="6"/>
    </row>
    <row r="17" spans="1:6" ht="12.75" customHeight="1">
      <c r="A17" s="6">
        <v>62</v>
      </c>
      <c r="B17" s="6">
        <v>11</v>
      </c>
      <c r="C17" s="9">
        <f t="shared" si="0"/>
        <v>0.1690909090909091</v>
      </c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AVERAGE(A2:A17)</f>
        <v>56</v>
      </c>
      <c r="B21" s="9">
        <f>AVERAGE(B2:B17)</f>
        <v>10.5</v>
      </c>
      <c r="C21" s="9">
        <f>AVERAGE(C2:C17)</f>
        <v>0.16022443181818183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(A17-A2)/(COUNTA(A2:A17))</f>
        <v>0.75</v>
      </c>
      <c r="B23" s="9">
        <f>2/COUNTA(B2:B17)</f>
        <v>0.125</v>
      </c>
      <c r="C23" s="9">
        <f>(0.174-0.15)/COUNTA(C2:C17)</f>
        <v>1.4999999999999996E-3</v>
      </c>
      <c r="D23" s="6"/>
      <c r="E23" s="6"/>
      <c r="F23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47</v>
      </c>
      <c r="B2" s="6">
        <v>8</v>
      </c>
      <c r="C2" s="9">
        <f t="shared" ref="C2:C16" si="0">(A2/1000)/(B2/30)</f>
        <v>0.17624999999999999</v>
      </c>
      <c r="D2" s="6"/>
      <c r="E2" s="6"/>
      <c r="F2" s="6"/>
    </row>
    <row r="3" spans="1:6" ht="12.75" customHeight="1">
      <c r="A3" s="6">
        <v>47</v>
      </c>
      <c r="B3" s="6">
        <v>9</v>
      </c>
      <c r="C3" s="9">
        <f t="shared" si="0"/>
        <v>0.15666666666666668</v>
      </c>
      <c r="D3" s="6"/>
      <c r="E3" s="6"/>
      <c r="F3" s="6"/>
    </row>
    <row r="4" spans="1:6" ht="12.75" customHeight="1">
      <c r="A4" s="6">
        <v>48</v>
      </c>
      <c r="B4" s="6">
        <v>8</v>
      </c>
      <c r="C4" s="9">
        <f t="shared" si="0"/>
        <v>0.18</v>
      </c>
      <c r="D4" s="6"/>
      <c r="E4" s="6"/>
      <c r="F4" s="6"/>
    </row>
    <row r="5" spans="1:6" ht="12.75" customHeight="1">
      <c r="A5" s="6">
        <v>48</v>
      </c>
      <c r="B5" s="6">
        <v>8</v>
      </c>
      <c r="C5" s="9">
        <f t="shared" si="0"/>
        <v>0.18</v>
      </c>
      <c r="D5" s="6"/>
      <c r="E5" s="6"/>
      <c r="F5" s="6"/>
    </row>
    <row r="6" spans="1:6" ht="12.75" customHeight="1">
      <c r="A6" s="6">
        <v>52</v>
      </c>
      <c r="B6" s="6">
        <v>9</v>
      </c>
      <c r="C6" s="9">
        <f t="shared" si="0"/>
        <v>0.17333333333333334</v>
      </c>
      <c r="D6" s="6"/>
      <c r="E6" s="6"/>
      <c r="F6" s="6"/>
    </row>
    <row r="7" spans="1:6" ht="12.75" customHeight="1">
      <c r="A7" s="6">
        <v>54</v>
      </c>
      <c r="B7" s="6">
        <v>10</v>
      </c>
      <c r="C7" s="9">
        <f t="shared" si="0"/>
        <v>0.16200000000000001</v>
      </c>
      <c r="D7" s="6"/>
      <c r="E7" s="6"/>
      <c r="F7" s="6"/>
    </row>
    <row r="8" spans="1:6" ht="12.75" customHeight="1">
      <c r="A8" s="6">
        <v>55</v>
      </c>
      <c r="B8" s="6">
        <v>9</v>
      </c>
      <c r="C8" s="9">
        <f t="shared" si="0"/>
        <v>0.18333333333333335</v>
      </c>
      <c r="D8" s="6"/>
      <c r="E8" s="6"/>
      <c r="F8" s="6"/>
    </row>
    <row r="9" spans="1:6" ht="12.75" customHeight="1">
      <c r="A9" s="6">
        <v>55</v>
      </c>
      <c r="B9" s="6">
        <v>9</v>
      </c>
      <c r="C9" s="9">
        <f t="shared" si="0"/>
        <v>0.18333333333333335</v>
      </c>
      <c r="D9" s="6"/>
      <c r="E9" s="6"/>
      <c r="F9" s="6"/>
    </row>
    <row r="10" spans="1:6" ht="12.75" customHeight="1">
      <c r="A10" s="6">
        <v>55</v>
      </c>
      <c r="B10" s="6">
        <v>9</v>
      </c>
      <c r="C10" s="9">
        <f t="shared" si="0"/>
        <v>0.18333333333333335</v>
      </c>
      <c r="D10" s="6"/>
      <c r="E10" s="6"/>
      <c r="F10" s="6"/>
    </row>
    <row r="11" spans="1:6" ht="12.75" customHeight="1">
      <c r="A11" s="6">
        <v>55</v>
      </c>
      <c r="B11" s="6">
        <v>10</v>
      </c>
      <c r="C11" s="9">
        <f t="shared" si="0"/>
        <v>0.16500000000000001</v>
      </c>
      <c r="D11" s="6"/>
      <c r="E11" s="6"/>
      <c r="F11" s="6"/>
    </row>
    <row r="12" spans="1:6" ht="12.75" customHeight="1">
      <c r="A12" s="6">
        <v>57</v>
      </c>
      <c r="B12" s="6">
        <v>10</v>
      </c>
      <c r="C12" s="9">
        <f t="shared" si="0"/>
        <v>0.17100000000000001</v>
      </c>
      <c r="D12" s="6"/>
      <c r="E12" s="6"/>
      <c r="F12" s="6"/>
    </row>
    <row r="13" spans="1:6" ht="12.75" customHeight="1">
      <c r="A13" s="6">
        <v>58</v>
      </c>
      <c r="B13" s="6">
        <v>10</v>
      </c>
      <c r="C13" s="9">
        <f t="shared" si="0"/>
        <v>0.17400000000000002</v>
      </c>
      <c r="D13" s="6"/>
      <c r="E13" s="6"/>
      <c r="F13" s="6"/>
    </row>
    <row r="14" spans="1:6" ht="12.75" customHeight="1">
      <c r="A14" s="6">
        <v>58</v>
      </c>
      <c r="B14" s="6">
        <v>10</v>
      </c>
      <c r="C14" s="9">
        <f t="shared" si="0"/>
        <v>0.17400000000000002</v>
      </c>
      <c r="D14" s="6"/>
      <c r="E14" s="6"/>
      <c r="F14" s="6"/>
    </row>
    <row r="15" spans="1:6" ht="12.75" customHeight="1">
      <c r="A15" s="6">
        <v>59</v>
      </c>
      <c r="B15" s="6">
        <v>9</v>
      </c>
      <c r="C15" s="9">
        <f t="shared" si="0"/>
        <v>0.19666666666666666</v>
      </c>
      <c r="D15" s="6"/>
      <c r="E15" s="6"/>
      <c r="F15" s="6"/>
    </row>
    <row r="16" spans="1:6" ht="12.75" customHeight="1">
      <c r="A16" s="6">
        <v>60</v>
      </c>
      <c r="B16" s="6">
        <v>10</v>
      </c>
      <c r="C16" s="9">
        <f t="shared" si="0"/>
        <v>0.18</v>
      </c>
      <c r="D16" s="6"/>
      <c r="E16" s="6"/>
      <c r="F16" s="6"/>
    </row>
    <row r="17" spans="1:6" ht="12.75" customHeight="1">
      <c r="A17" s="6"/>
      <c r="B17" s="6"/>
      <c r="C17" s="6"/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AVERAGE(A2:A16)</f>
        <v>53.866666666666667</v>
      </c>
      <c r="B21" s="9">
        <f>AVERAGE(B2:B16)</f>
        <v>9.1999999999999993</v>
      </c>
      <c r="C21" s="9">
        <f>AVERAGE(C2:C16)</f>
        <v>0.17592777777777779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(A16-A2)/COUNTA(A2:A16)</f>
        <v>0.8666666666666667</v>
      </c>
      <c r="B23" s="9">
        <f>(10-8)/COUNTA(B2:B16)</f>
        <v>0.13333333333333333</v>
      </c>
      <c r="C23" s="9">
        <f>(0.19666-0.162)/COUNTA(C2:C16)</f>
        <v>2.3106666666666666E-3</v>
      </c>
      <c r="D23" s="6"/>
      <c r="E23" s="6"/>
      <c r="F2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51</v>
      </c>
      <c r="B2" s="6">
        <v>8</v>
      </c>
      <c r="C2" s="9">
        <f t="shared" ref="C2:C15" si="0">(A2/1000)/(B2/30)</f>
        <v>0.19125</v>
      </c>
      <c r="D2" s="6"/>
      <c r="E2" s="6"/>
      <c r="F2" s="6"/>
    </row>
    <row r="3" spans="1:6" ht="12.75" customHeight="1">
      <c r="A3" s="6">
        <v>54</v>
      </c>
      <c r="B3" s="6">
        <v>9</v>
      </c>
      <c r="C3" s="9">
        <f t="shared" si="0"/>
        <v>0.18</v>
      </c>
      <c r="D3" s="6"/>
      <c r="E3" s="6"/>
      <c r="F3" s="6"/>
    </row>
    <row r="4" spans="1:6" ht="12.75" customHeight="1">
      <c r="A4" s="6">
        <v>56</v>
      </c>
      <c r="B4" s="6">
        <v>9</v>
      </c>
      <c r="C4" s="9">
        <f t="shared" si="0"/>
        <v>0.18666666666666668</v>
      </c>
      <c r="D4" s="6"/>
      <c r="E4" s="6"/>
      <c r="F4" s="6"/>
    </row>
    <row r="5" spans="1:6" ht="12.75" customHeight="1">
      <c r="A5" s="6">
        <v>59</v>
      </c>
      <c r="B5" s="6">
        <v>10</v>
      </c>
      <c r="C5" s="9">
        <f t="shared" si="0"/>
        <v>0.17699999999999999</v>
      </c>
      <c r="D5" s="6"/>
      <c r="E5" s="6"/>
      <c r="F5" s="6"/>
    </row>
    <row r="6" spans="1:6" ht="12.75" customHeight="1">
      <c r="A6" s="6">
        <v>59</v>
      </c>
      <c r="B6" s="6">
        <v>11</v>
      </c>
      <c r="C6" s="9">
        <f t="shared" si="0"/>
        <v>0.16090909090909092</v>
      </c>
      <c r="D6" s="6"/>
      <c r="E6" s="6"/>
      <c r="F6" s="6"/>
    </row>
    <row r="7" spans="1:6" ht="12.75" customHeight="1">
      <c r="A7" s="6">
        <v>60</v>
      </c>
      <c r="B7" s="6">
        <v>11</v>
      </c>
      <c r="C7" s="9">
        <f t="shared" si="0"/>
        <v>0.16363636363636364</v>
      </c>
      <c r="D7" s="6"/>
      <c r="E7" s="6"/>
      <c r="F7" s="6"/>
    </row>
    <row r="8" spans="1:6" ht="12.75" customHeight="1">
      <c r="A8" s="6">
        <v>61</v>
      </c>
      <c r="B8" s="6">
        <v>9</v>
      </c>
      <c r="C8" s="9">
        <f t="shared" si="0"/>
        <v>0.20333333333333334</v>
      </c>
      <c r="D8" s="6"/>
      <c r="E8" s="6"/>
      <c r="F8" s="6"/>
    </row>
    <row r="9" spans="1:6" ht="12.75" customHeight="1">
      <c r="A9" s="6">
        <v>61</v>
      </c>
      <c r="B9" s="6">
        <v>10</v>
      </c>
      <c r="C9" s="9">
        <f t="shared" si="0"/>
        <v>0.183</v>
      </c>
      <c r="D9" s="6"/>
      <c r="E9" s="6"/>
      <c r="F9" s="6"/>
    </row>
    <row r="10" spans="1:6" ht="12.75" customHeight="1">
      <c r="A10" s="6">
        <v>61</v>
      </c>
      <c r="B10" s="6">
        <v>11</v>
      </c>
      <c r="C10" s="9">
        <f t="shared" si="0"/>
        <v>0.16636363636363638</v>
      </c>
      <c r="D10" s="6"/>
      <c r="E10" s="6"/>
      <c r="F10" s="6"/>
    </row>
    <row r="11" spans="1:6" ht="12.75" customHeight="1">
      <c r="A11" s="6">
        <v>61</v>
      </c>
      <c r="B11" s="6">
        <v>9</v>
      </c>
      <c r="C11" s="9">
        <f t="shared" si="0"/>
        <v>0.20333333333333334</v>
      </c>
      <c r="D11" s="6"/>
      <c r="E11" s="6"/>
      <c r="F11" s="6"/>
    </row>
    <row r="12" spans="1:6" ht="12.75" customHeight="1">
      <c r="A12" s="6">
        <v>62</v>
      </c>
      <c r="B12" s="6">
        <v>10</v>
      </c>
      <c r="C12" s="9">
        <f t="shared" si="0"/>
        <v>0.186</v>
      </c>
      <c r="D12" s="6"/>
      <c r="E12" s="6"/>
      <c r="F12" s="6"/>
    </row>
    <row r="13" spans="1:6" ht="12.75" customHeight="1">
      <c r="A13" s="6">
        <v>64</v>
      </c>
      <c r="B13" s="6">
        <v>9</v>
      </c>
      <c r="C13" s="9">
        <f t="shared" si="0"/>
        <v>0.21333333333333335</v>
      </c>
      <c r="D13" s="6"/>
      <c r="E13" s="6"/>
      <c r="F13" s="6"/>
    </row>
    <row r="14" spans="1:6" ht="12.75" customHeight="1">
      <c r="A14" s="6">
        <v>65</v>
      </c>
      <c r="B14" s="6">
        <v>10</v>
      </c>
      <c r="C14" s="9">
        <f t="shared" si="0"/>
        <v>0.19500000000000001</v>
      </c>
      <c r="D14" s="6"/>
      <c r="E14" s="6"/>
      <c r="F14" s="6"/>
    </row>
    <row r="15" spans="1:6" ht="12.75" customHeight="1">
      <c r="A15" s="6">
        <v>67</v>
      </c>
      <c r="B15" s="6">
        <v>10</v>
      </c>
      <c r="C15" s="9">
        <f t="shared" si="0"/>
        <v>0.20100000000000001</v>
      </c>
      <c r="D15" s="6"/>
      <c r="E15" s="6"/>
      <c r="F15" s="6"/>
    </row>
    <row r="16" spans="1:6" ht="12.75" customHeight="1">
      <c r="A16" s="6"/>
      <c r="B16" s="6"/>
      <c r="C16" s="6"/>
      <c r="D16" s="6"/>
      <c r="E16" s="6"/>
      <c r="F16" s="6"/>
    </row>
    <row r="17" spans="1:6" ht="12.75" customHeight="1">
      <c r="A17" s="6"/>
      <c r="B17" s="6"/>
      <c r="C17" s="6"/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AVERAGE(A2:A15)</f>
        <v>60.071428571428569</v>
      </c>
      <c r="B21" s="9">
        <f>AVERAGE(B2:B15)</f>
        <v>9.7142857142857135</v>
      </c>
      <c r="C21" s="9">
        <f>AVERAGE(C2:C15)</f>
        <v>0.18648755411255413</v>
      </c>
      <c r="D21" s="6"/>
      <c r="E21" s="6"/>
      <c r="F21" s="6"/>
    </row>
    <row r="22" spans="1:6" ht="12.75" customHeight="1">
      <c r="A22" s="9" t="s">
        <v>12</v>
      </c>
      <c r="B22" s="9" t="s">
        <v>13</v>
      </c>
      <c r="C22" s="9" t="s">
        <v>12</v>
      </c>
      <c r="D22" s="6"/>
      <c r="E22" s="6"/>
      <c r="F22" s="6"/>
    </row>
    <row r="23" spans="1:6" ht="12.75" customHeight="1">
      <c r="A23" s="9">
        <f>(A15-A2)/COUNTA(A2:A15)</f>
        <v>1.1428571428571428</v>
      </c>
      <c r="B23" s="9">
        <f>(11-9)/COUNTA(B2:B15)</f>
        <v>0.14285714285714285</v>
      </c>
      <c r="C23" s="9">
        <f>(0.2133-0.1609)/(COUNTA(C2:C15))</f>
        <v>3.7428571428571428E-3</v>
      </c>
      <c r="D23" s="6"/>
      <c r="E23" s="6"/>
      <c r="F23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54</v>
      </c>
      <c r="B2" s="6">
        <v>9</v>
      </c>
      <c r="C2" s="9">
        <f t="shared" ref="C2:C16" si="0">(A2/1000)/(B2/30)</f>
        <v>0.18</v>
      </c>
      <c r="D2" s="6"/>
      <c r="E2" s="6"/>
      <c r="F2" s="6"/>
    </row>
    <row r="3" spans="1:6" ht="12.75" customHeight="1">
      <c r="A3" s="6">
        <v>54</v>
      </c>
      <c r="B3" s="6">
        <v>8</v>
      </c>
      <c r="C3" s="9">
        <f t="shared" si="0"/>
        <v>0.20250000000000001</v>
      </c>
      <c r="D3" s="6"/>
      <c r="E3" s="6"/>
      <c r="F3" s="6"/>
    </row>
    <row r="4" spans="1:6" ht="12.75" customHeight="1">
      <c r="A4" s="6">
        <v>55</v>
      </c>
      <c r="B4" s="6">
        <v>9</v>
      </c>
      <c r="C4" s="9">
        <f t="shared" si="0"/>
        <v>0.18333333333333335</v>
      </c>
      <c r="D4" s="6"/>
      <c r="E4" s="6"/>
      <c r="F4" s="6"/>
    </row>
    <row r="5" spans="1:6" ht="12.75" customHeight="1">
      <c r="A5" s="6">
        <v>56</v>
      </c>
      <c r="B5" s="6">
        <v>8</v>
      </c>
      <c r="C5" s="9">
        <f t="shared" si="0"/>
        <v>0.21000000000000002</v>
      </c>
      <c r="D5" s="6"/>
      <c r="E5" s="6"/>
      <c r="F5" s="6"/>
    </row>
    <row r="6" spans="1:6" ht="12.75" customHeight="1">
      <c r="A6" s="6">
        <v>57</v>
      </c>
      <c r="B6" s="6">
        <v>9</v>
      </c>
      <c r="C6" s="9">
        <f t="shared" si="0"/>
        <v>0.19</v>
      </c>
      <c r="D6" s="6"/>
      <c r="E6" s="6"/>
      <c r="F6" s="6"/>
    </row>
    <row r="7" spans="1:6" ht="12.75" customHeight="1">
      <c r="A7" s="6">
        <v>59</v>
      </c>
      <c r="B7" s="6">
        <v>9</v>
      </c>
      <c r="C7" s="9">
        <f t="shared" si="0"/>
        <v>0.19666666666666666</v>
      </c>
      <c r="D7" s="6"/>
      <c r="E7" s="6"/>
      <c r="F7" s="6"/>
    </row>
    <row r="8" spans="1:6" ht="12.75" customHeight="1">
      <c r="A8" s="6">
        <v>59</v>
      </c>
      <c r="B8" s="6">
        <v>10</v>
      </c>
      <c r="C8" s="9">
        <f t="shared" si="0"/>
        <v>0.17699999999999999</v>
      </c>
      <c r="D8" s="6"/>
      <c r="E8" s="6"/>
      <c r="F8" s="6"/>
    </row>
    <row r="9" spans="1:6" ht="12.75" customHeight="1">
      <c r="A9" s="6">
        <v>61</v>
      </c>
      <c r="B9" s="6">
        <v>9</v>
      </c>
      <c r="C9" s="9">
        <f t="shared" si="0"/>
        <v>0.20333333333333334</v>
      </c>
      <c r="D9" s="6"/>
      <c r="E9" s="6"/>
      <c r="F9" s="6"/>
    </row>
    <row r="10" spans="1:6" ht="12.75" customHeight="1">
      <c r="A10" s="6">
        <v>61</v>
      </c>
      <c r="B10" s="6">
        <v>9</v>
      </c>
      <c r="C10" s="9">
        <f t="shared" si="0"/>
        <v>0.20333333333333334</v>
      </c>
      <c r="D10" s="6"/>
      <c r="E10" s="6"/>
      <c r="F10" s="6"/>
    </row>
    <row r="11" spans="1:6" ht="12.75" customHeight="1">
      <c r="A11" s="6">
        <v>62</v>
      </c>
      <c r="B11" s="6">
        <v>10</v>
      </c>
      <c r="C11" s="9">
        <f t="shared" si="0"/>
        <v>0.186</v>
      </c>
      <c r="D11" s="6"/>
      <c r="E11" s="6"/>
      <c r="F11" s="6"/>
    </row>
    <row r="12" spans="1:6" ht="12.75" customHeight="1">
      <c r="A12" s="6">
        <v>62</v>
      </c>
      <c r="B12" s="6">
        <v>10</v>
      </c>
      <c r="C12" s="9">
        <f t="shared" si="0"/>
        <v>0.186</v>
      </c>
      <c r="D12" s="6"/>
      <c r="E12" s="6"/>
      <c r="F12" s="6"/>
    </row>
    <row r="13" spans="1:6" ht="12.75" customHeight="1">
      <c r="A13" s="6">
        <v>63</v>
      </c>
      <c r="B13" s="6">
        <v>10</v>
      </c>
      <c r="C13" s="9">
        <f t="shared" si="0"/>
        <v>0.189</v>
      </c>
      <c r="D13" s="6"/>
      <c r="E13" s="6"/>
      <c r="F13" s="6"/>
    </row>
    <row r="14" spans="1:6" ht="12.75" customHeight="1">
      <c r="A14" s="6">
        <v>64</v>
      </c>
      <c r="B14" s="6">
        <v>10</v>
      </c>
      <c r="C14" s="9">
        <f t="shared" si="0"/>
        <v>0.192</v>
      </c>
      <c r="D14" s="6"/>
      <c r="E14" s="6"/>
      <c r="F14" s="6"/>
    </row>
    <row r="15" spans="1:6" ht="12.75" customHeight="1">
      <c r="A15" s="6">
        <v>66</v>
      </c>
      <c r="B15" s="6">
        <v>10</v>
      </c>
      <c r="C15" s="9">
        <f t="shared" si="0"/>
        <v>0.19800000000000001</v>
      </c>
      <c r="D15" s="6"/>
      <c r="E15" s="6"/>
      <c r="F15" s="6"/>
    </row>
    <row r="16" spans="1:6" ht="12.75" customHeight="1">
      <c r="A16" s="6">
        <v>66</v>
      </c>
      <c r="B16" s="6">
        <v>10</v>
      </c>
      <c r="C16" s="9">
        <f t="shared" si="0"/>
        <v>0.19800000000000001</v>
      </c>
      <c r="D16" s="6"/>
      <c r="E16" s="6"/>
      <c r="F16" s="6"/>
    </row>
    <row r="17" spans="1:6" ht="12.75" customHeight="1">
      <c r="A17" s="6"/>
      <c r="B17" s="6"/>
      <c r="C17" s="6"/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AVERAGE(A2:A16)</f>
        <v>59.93333333333333</v>
      </c>
      <c r="B21" s="9">
        <f>AVERAGE(B2:B16)</f>
        <v>9.3333333333333339</v>
      </c>
      <c r="C21" s="9">
        <f>AVERAGE(C2:C16)</f>
        <v>0.19301111111111113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(A16-A2)/COUNTA(A2:A16)</f>
        <v>0.8</v>
      </c>
      <c r="B23" s="9">
        <f>(10-8)/COUNTA(B2:B16)</f>
        <v>0.13333333333333333</v>
      </c>
      <c r="C23" s="9">
        <f>(0.21-0.177)/COUNTA(C2:C16)</f>
        <v>2.2000000000000001E-3</v>
      </c>
      <c r="D23" s="6"/>
      <c r="E23" s="6"/>
      <c r="F23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ColWidth="17.140625" defaultRowHeight="12.75" customHeight="1"/>
  <cols>
    <col min="2" max="2" width="26.5703125" customWidth="1"/>
  </cols>
  <sheetData>
    <row r="1" spans="1:6" ht="12.75" customHeight="1">
      <c r="A1" s="6" t="s">
        <v>8</v>
      </c>
      <c r="B1" s="6" t="s">
        <v>9</v>
      </c>
      <c r="C1" s="6" t="s">
        <v>10</v>
      </c>
      <c r="D1" s="6"/>
      <c r="E1" s="6"/>
      <c r="F1" s="6"/>
    </row>
    <row r="2" spans="1:6" ht="12.75" customHeight="1">
      <c r="A2" s="6">
        <v>51</v>
      </c>
      <c r="B2" s="6">
        <v>8</v>
      </c>
      <c r="C2" s="9">
        <f t="shared" ref="C2:C17" si="0">(A2/1000)/(8/30)</f>
        <v>0.19125</v>
      </c>
      <c r="D2" s="6"/>
      <c r="E2" s="6"/>
      <c r="F2" s="6"/>
    </row>
    <row r="3" spans="1:6" ht="12.75" customHeight="1">
      <c r="A3" s="6">
        <v>52</v>
      </c>
      <c r="B3" s="6">
        <v>9</v>
      </c>
      <c r="C3" s="9">
        <f t="shared" si="0"/>
        <v>0.19500000000000001</v>
      </c>
      <c r="D3" s="6"/>
      <c r="E3" s="6"/>
      <c r="F3" s="6"/>
    </row>
    <row r="4" spans="1:6" ht="12.75" customHeight="1">
      <c r="A4" s="6">
        <v>53</v>
      </c>
      <c r="B4" s="6">
        <v>8</v>
      </c>
      <c r="C4" s="9">
        <f t="shared" si="0"/>
        <v>0.19875000000000001</v>
      </c>
      <c r="D4" s="6"/>
      <c r="E4" s="6"/>
      <c r="F4" s="6"/>
    </row>
    <row r="5" spans="1:6" ht="12.75" customHeight="1">
      <c r="A5" s="6">
        <v>53</v>
      </c>
      <c r="B5" s="6">
        <v>8</v>
      </c>
      <c r="C5" s="9">
        <f t="shared" si="0"/>
        <v>0.19875000000000001</v>
      </c>
      <c r="D5" s="6"/>
      <c r="E5" s="6"/>
      <c r="F5" s="6"/>
    </row>
    <row r="6" spans="1:6" ht="12.75" customHeight="1">
      <c r="A6" s="6">
        <v>55</v>
      </c>
      <c r="B6" s="6">
        <v>9</v>
      </c>
      <c r="C6" s="9">
        <f t="shared" si="0"/>
        <v>0.20625000000000002</v>
      </c>
      <c r="D6" s="6"/>
      <c r="E6" s="6"/>
      <c r="F6" s="6"/>
    </row>
    <row r="7" spans="1:6" ht="12.75" customHeight="1">
      <c r="A7" s="6">
        <v>55</v>
      </c>
      <c r="B7" s="6">
        <v>8</v>
      </c>
      <c r="C7" s="9">
        <f t="shared" si="0"/>
        <v>0.20625000000000002</v>
      </c>
      <c r="D7" s="6"/>
      <c r="E7" s="6"/>
      <c r="F7" s="6"/>
    </row>
    <row r="8" spans="1:6" ht="12.75" customHeight="1">
      <c r="A8" s="6">
        <v>55</v>
      </c>
      <c r="B8" s="6">
        <v>9</v>
      </c>
      <c r="C8" s="9">
        <f t="shared" si="0"/>
        <v>0.20625000000000002</v>
      </c>
      <c r="D8" s="6"/>
      <c r="E8" s="6"/>
      <c r="F8" s="6"/>
    </row>
    <row r="9" spans="1:6" ht="12.75" customHeight="1">
      <c r="A9" s="6">
        <v>55</v>
      </c>
      <c r="B9" s="6">
        <v>9</v>
      </c>
      <c r="C9" s="9">
        <f t="shared" si="0"/>
        <v>0.20625000000000002</v>
      </c>
      <c r="D9" s="6"/>
      <c r="E9" s="6"/>
      <c r="F9" s="6"/>
    </row>
    <row r="10" spans="1:6" ht="12.75" customHeight="1">
      <c r="A10" s="6">
        <v>55</v>
      </c>
      <c r="B10" s="6">
        <v>9</v>
      </c>
      <c r="C10" s="9">
        <f t="shared" si="0"/>
        <v>0.20625000000000002</v>
      </c>
      <c r="D10" s="6"/>
      <c r="E10" s="6"/>
      <c r="F10" s="6"/>
    </row>
    <row r="11" spans="1:6" ht="12.75" customHeight="1">
      <c r="A11" s="6">
        <v>56</v>
      </c>
      <c r="B11" s="6">
        <v>8</v>
      </c>
      <c r="C11" s="9">
        <f t="shared" si="0"/>
        <v>0.21000000000000002</v>
      </c>
      <c r="D11" s="6"/>
      <c r="E11" s="6"/>
      <c r="F11" s="6"/>
    </row>
    <row r="12" spans="1:6" ht="12.75" customHeight="1">
      <c r="A12" s="6">
        <v>58</v>
      </c>
      <c r="B12" s="6">
        <v>9</v>
      </c>
      <c r="C12" s="9">
        <f t="shared" si="0"/>
        <v>0.21750000000000003</v>
      </c>
      <c r="D12" s="6"/>
      <c r="E12" s="6"/>
      <c r="F12" s="6"/>
    </row>
    <row r="13" spans="1:6" ht="12.75" customHeight="1">
      <c r="A13" s="6">
        <v>60</v>
      </c>
      <c r="B13" s="6">
        <v>9</v>
      </c>
      <c r="C13" s="9">
        <f t="shared" si="0"/>
        <v>0.22500000000000001</v>
      </c>
      <c r="D13" s="6"/>
      <c r="E13" s="6"/>
      <c r="F13" s="6"/>
    </row>
    <row r="14" spans="1:6" ht="12.75" customHeight="1">
      <c r="A14" s="6">
        <v>61</v>
      </c>
      <c r="B14" s="6">
        <v>9</v>
      </c>
      <c r="C14" s="9">
        <f t="shared" si="0"/>
        <v>0.22875000000000001</v>
      </c>
      <c r="D14" s="6"/>
      <c r="E14" s="6"/>
      <c r="F14" s="6"/>
    </row>
    <row r="15" spans="1:6" ht="12.75" customHeight="1">
      <c r="A15" s="6">
        <v>62</v>
      </c>
      <c r="B15" s="6">
        <v>9</v>
      </c>
      <c r="C15" s="9">
        <f t="shared" si="0"/>
        <v>0.23250000000000001</v>
      </c>
      <c r="D15" s="6"/>
      <c r="E15" s="6"/>
      <c r="F15" s="6"/>
    </row>
    <row r="16" spans="1:6" ht="12.75" customHeight="1">
      <c r="A16" s="6">
        <v>64</v>
      </c>
      <c r="B16" s="6">
        <v>9</v>
      </c>
      <c r="C16" s="9">
        <f t="shared" si="0"/>
        <v>0.24000000000000002</v>
      </c>
      <c r="D16" s="6"/>
      <c r="E16" s="6"/>
      <c r="F16" s="6"/>
    </row>
    <row r="17" spans="1:6" ht="12.75" customHeight="1">
      <c r="A17" s="6">
        <v>64</v>
      </c>
      <c r="B17" s="6">
        <v>9</v>
      </c>
      <c r="C17" s="9">
        <f t="shared" si="0"/>
        <v>0.24000000000000002</v>
      </c>
      <c r="D17" s="6"/>
      <c r="E17" s="6"/>
      <c r="F17" s="6"/>
    </row>
    <row r="18" spans="1:6" ht="12.75" customHeight="1">
      <c r="A18" s="6"/>
      <c r="B18" s="6"/>
      <c r="C18" s="6"/>
      <c r="D18" s="6"/>
      <c r="E18" s="6"/>
      <c r="F18" s="6"/>
    </row>
    <row r="19" spans="1:6" ht="12.75" customHeight="1">
      <c r="A19" s="6"/>
      <c r="B19" s="6"/>
      <c r="C19" s="6"/>
      <c r="D19" s="6"/>
      <c r="E19" s="6"/>
      <c r="F19" s="6"/>
    </row>
    <row r="20" spans="1:6" ht="12.75" customHeight="1">
      <c r="A20" s="6" t="s">
        <v>11</v>
      </c>
      <c r="B20" s="6" t="s">
        <v>11</v>
      </c>
      <c r="C20" s="6" t="s">
        <v>11</v>
      </c>
      <c r="D20" s="6"/>
      <c r="E20" s="6"/>
      <c r="F20" s="6"/>
    </row>
    <row r="21" spans="1:6" ht="12.75" customHeight="1">
      <c r="A21" s="9">
        <f>AVERAGE(A2:A17)</f>
        <v>56.8125</v>
      </c>
      <c r="B21" s="9">
        <f>AVERAGE(B2:B17)</f>
        <v>8.6875</v>
      </c>
      <c r="C21" s="9">
        <f>AVERAGE(C2:C17)</f>
        <v>0.21304687500000008</v>
      </c>
      <c r="D21" s="6"/>
      <c r="E21" s="6"/>
      <c r="F21" s="6"/>
    </row>
    <row r="22" spans="1:6" ht="12.75" customHeight="1">
      <c r="A22" s="9" t="s">
        <v>12</v>
      </c>
      <c r="B22" s="9" t="s">
        <v>12</v>
      </c>
      <c r="C22" s="9" t="s">
        <v>12</v>
      </c>
      <c r="D22" s="6"/>
      <c r="E22" s="6"/>
      <c r="F22" s="6"/>
    </row>
    <row r="23" spans="1:6" ht="12.75" customHeight="1">
      <c r="A23" s="9">
        <f>(A17-A2)/(COUNTA(A2:A17))</f>
        <v>0.8125</v>
      </c>
      <c r="B23" s="9">
        <f>(9-8)/COUNTA(B2:B17)</f>
        <v>6.25E-2</v>
      </c>
      <c r="C23" s="9">
        <f>(0.24-0.19125)/COUNTA(C2:C17)</f>
        <v>3.0468749999999992E-3</v>
      </c>
      <c r="D23" s="6"/>
      <c r="E23" s="6"/>
      <c r="F2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</vt:vector>
  </HeadingPairs>
  <TitlesOfParts>
    <vt:vector size="12" baseType="lpstr">
      <vt:lpstr>Averages</vt:lpstr>
      <vt:lpstr>5V</vt:lpstr>
      <vt:lpstr>6V</vt:lpstr>
      <vt:lpstr>7V</vt:lpstr>
      <vt:lpstr>8V</vt:lpstr>
      <vt:lpstr>9V</vt:lpstr>
      <vt:lpstr>10V</vt:lpstr>
      <vt:lpstr>11V</vt:lpstr>
      <vt:lpstr>12V</vt:lpstr>
      <vt:lpstr>TimingDelay vs Voltage</vt:lpstr>
      <vt:lpstr>AvgVelocity vs Voltage</vt:lpstr>
      <vt:lpstr>AvgDistance vs Voltage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created xsi:type="dcterms:W3CDTF">2014-05-27T17:28:18Z</dcterms:created>
  <dcterms:modified xsi:type="dcterms:W3CDTF">2014-05-27T17:28:19Z</dcterms:modified>
</cp:coreProperties>
</file>