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5955" windowHeight="38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<sst xmlns="http://schemas.openxmlformats.org/spreadsheetml/2006/main" count="19" uniqueCount="17">
  <si>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Magnetic Field (T)</t>
  </si>
  <si>
    <t>Reading</t>
  </si>
  <si>
    <t>Change</t>
  </si>
  <si>
    <t>Diameter (cm)</t>
  </si>
  <si>
    <t>Radius (cm)</t>
  </si>
  <si>
    <t>Distance (cm)</t>
  </si>
  <si>
    <t>Radius (m)</t>
  </si>
  <si>
    <t>Real Radius (m)</t>
  </si>
  <si>
    <t>Distance (m)</t>
  </si>
  <si>
    <t>Real distance (m)</t>
  </si>
  <si>
    <t>v=rqb/m</t>
  </si>
  <si>
    <t>mass</t>
  </si>
  <si>
    <t>charge</t>
  </si>
  <si>
    <t>1.4531x2 - 0.1486x + 0.0109</t>
  </si>
  <si>
    <t>Distance from Magnet (m)</t>
  </si>
  <si>
    <t>Charge</t>
  </si>
  <si>
    <t>Mass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</si>
</sst>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vertAlign val="superscript"/>
      <sz val="12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4.25"/>
      <name val="Arial"/>
      <family val="0"/>
    </font>
    <font>
      <vertAlign val="superscript"/>
      <sz val="14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Magnetic Field</a:t>
            </a:r>
          </a:p>
        </c:rich>
      </c:tx>
      <c:layout>
        <c:manualLayout>
          <c:xMode val="factor"/>
          <c:yMode val="factor"/>
          <c:x val="-0.2802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55"/>
          <c:w val="0.926"/>
          <c:h val="0.7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Sheet1!$D$4:$D$14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6647634"/>
        <c:axId val="58031587"/>
      </c:scatterChart>
      <c:valAx>
        <c:axId val="36647634"/>
        <c:scaling>
          <c:orientation val="minMax"/>
          <c:max val="0.06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Distance from the magnet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31587"/>
        <c:crosses val="autoZero"/>
        <c:crossBetween val="midCat"/>
        <c:dispUnits/>
        <c:majorUnit val="0.01"/>
        <c:minorUnit val="0.005"/>
      </c:valAx>
      <c:valAx>
        <c:axId val="58031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Magnetic Field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476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 Field vs Radius of Curvature</a:t>
            </a:r>
          </a:p>
        </c:rich>
      </c:tx>
      <c:layout>
        <c:manualLayout>
          <c:xMode val="factor"/>
          <c:yMode val="factor"/>
          <c:x val="-0.19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805"/>
          <c:w val="0.746"/>
          <c:h val="0.67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Sheet2!$D$2:$D$51</c:f>
              <c:numCache/>
            </c:numRef>
          </c:xVal>
          <c:yVal>
            <c:numRef>
              <c:f>Sheet2!$J$2:$J$51</c:f>
              <c:numCache/>
            </c:numRef>
          </c:yVal>
          <c:smooth val="0"/>
        </c:ser>
        <c:axId val="8447420"/>
        <c:axId val="12681885"/>
      </c:scatterChart>
      <c:valAx>
        <c:axId val="84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Magnetic Field (T)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81885"/>
        <c:crosses val="autoZero"/>
        <c:crossBetween val="midCat"/>
        <c:dispUnits/>
      </c:valAx>
      <c:valAx>
        <c:axId val="1268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Radius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474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Magnetic Field vs Velocity</a:t>
            </a:r>
          </a:p>
        </c:rich>
      </c:tx>
      <c:layout>
        <c:manualLayout>
          <c:xMode val="factor"/>
          <c:yMode val="factor"/>
          <c:x val="-0.23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6525"/>
          <c:w val="0.90175"/>
          <c:h val="0.6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Sheet2!$J$2:$J$51</c:f>
              <c:numCache/>
            </c:numRef>
          </c:xVal>
          <c:yVal>
            <c:numRef>
              <c:f>Sheet2!$K$2:$K$51</c:f>
              <c:numCache/>
            </c:numRef>
          </c:yVal>
          <c:smooth val="0"/>
        </c:ser>
        <c:axId val="53362374"/>
        <c:axId val="3139191"/>
      </c:scatterChart>
      <c:valAx>
        <c:axId val="53362374"/>
        <c:scaling>
          <c:orientation val="minMax"/>
          <c:max val="0.01"/>
          <c:min val="0.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Magnetic Field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9191"/>
        <c:crosses val="autoZero"/>
        <c:crossBetween val="midCat"/>
        <c:dispUnits/>
        <c:majorUnit val="0.0005"/>
      </c:valAx>
      <c:valAx>
        <c:axId val="313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Velocity (ms^-2)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62374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16</xdr:row>
      <xdr:rowOff>85725</xdr:rowOff>
    </xdr:from>
    <xdr:to>
      <xdr:col>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990600" y="2676525"/>
        <a:ext cx="5314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21</xdr:row>
      <xdr:rowOff>133350</xdr:rowOff>
    </xdr:from>
    <xdr:to>
      <xdr:col>20</xdr:col>
      <xdr:colOff>19050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7772400" y="3533775"/>
        <a:ext cx="47529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361950</xdr:colOff>
      <xdr:row>1</xdr:row>
      <xdr:rowOff>57150</xdr:rowOff>
    </xdr:from>
    <xdr:to>
      <xdr:col>21</xdr:col>
      <xdr:colOff>76200</xdr:colOff>
      <xdr:row>20</xdr:row>
      <xdr:rowOff>85725</xdr:rowOff>
    </xdr:to>
    <xdr:graphicFrame>
      <xdr:nvGraphicFramePr>
        <xdr:cNvPr id="2" name="Chart 5"/>
        <xdr:cNvGraphicFramePr/>
      </xdr:nvGraphicFramePr>
      <xdr:xfrm>
        <a:off x="7991475" y="219075"/>
        <a:ext cx="52006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6">
      <selection activeCell="H12" sqref="H11:H12"/>
    </sheetView>
  </sheetViews>
  <sheetFormatPr defaultColWidth="9.140625" defaultRowHeight="12.75"/>
  <cols>
    <col min="1" max="1" width="24.00390625" style="0" customWidth="1"/>
    <col min="2" max="2" width="10.7109375" style="0" customWidth="1"/>
    <col min="4" max="4" width="15.421875" style="0" customWidth="1"/>
    <col min="6" max="6" width="26.00390625" style="0" customWidth="1"/>
  </cols>
  <sheetData>
    <row r="1" spans="1:6" ht="12.75">
      <c r="A1" t="s">
        <v>14</v>
      </c>
      <c r="B1" t="s">
        <v>1</v>
      </c>
      <c r="C1" t="s">
        <v>2</v>
      </c>
      <c r="D1" t="s">
        <v>0</v>
      </c>
      <c r="F1" t="s">
        <v>13</v>
      </c>
    </row>
    <row r="2" spans="1:4" ht="12.75">
      <c r="A2">
        <v>0</v>
      </c>
      <c r="B2">
        <v>0.2</v>
      </c>
      <c r="C2">
        <f>(B2-B2)</f>
        <v>0</v>
      </c>
      <c r="D2">
        <f>(C2/312.5)</f>
        <v>0</v>
      </c>
    </row>
    <row r="3" spans="1:4" ht="12.75">
      <c r="A3" s="1">
        <v>0.005</v>
      </c>
      <c r="B3">
        <v>0.15</v>
      </c>
      <c r="C3">
        <f>(B2-B3)</f>
        <v>0.05000000000000002</v>
      </c>
      <c r="D3">
        <f aca="true" t="shared" si="0" ref="D3:D14">(C3/312.5)</f>
        <v>0.00016000000000000004</v>
      </c>
    </row>
    <row r="4" spans="1:4" ht="12.75">
      <c r="A4">
        <v>0.01</v>
      </c>
      <c r="B4">
        <v>3.12</v>
      </c>
      <c r="C4">
        <f>(B4-B2)</f>
        <v>2.92</v>
      </c>
      <c r="D4">
        <f t="shared" si="0"/>
        <v>0.009344</v>
      </c>
    </row>
    <row r="5" spans="1:4" ht="12.75">
      <c r="A5">
        <v>0.015</v>
      </c>
      <c r="B5">
        <v>3.11</v>
      </c>
      <c r="C5">
        <f>(B5-B2)</f>
        <v>2.9099999999999997</v>
      </c>
      <c r="D5">
        <f t="shared" si="0"/>
        <v>0.009311999999999999</v>
      </c>
    </row>
    <row r="6" spans="1:4" ht="12.75">
      <c r="A6">
        <v>0.02</v>
      </c>
      <c r="B6">
        <v>2.87</v>
      </c>
      <c r="C6">
        <f>(B6-B2)</f>
        <v>2.67</v>
      </c>
      <c r="D6">
        <f t="shared" si="0"/>
        <v>0.008544</v>
      </c>
    </row>
    <row r="7" spans="1:4" ht="12.75">
      <c r="A7">
        <v>0.025</v>
      </c>
      <c r="B7">
        <v>2.68</v>
      </c>
      <c r="C7">
        <f>(B7-B2)</f>
        <v>2.48</v>
      </c>
      <c r="D7">
        <f t="shared" si="0"/>
        <v>0.007936</v>
      </c>
    </row>
    <row r="8" spans="1:4" ht="12.75">
      <c r="A8">
        <v>0.03</v>
      </c>
      <c r="B8">
        <v>2.58</v>
      </c>
      <c r="C8">
        <f>(B8-B2)</f>
        <v>2.38</v>
      </c>
      <c r="D8">
        <f t="shared" si="0"/>
        <v>0.0076159999999999995</v>
      </c>
    </row>
    <row r="9" spans="1:4" ht="12.75">
      <c r="A9">
        <v>0.035</v>
      </c>
      <c r="B9">
        <v>2.5</v>
      </c>
      <c r="C9">
        <f>(B9-B2)</f>
        <v>2.3</v>
      </c>
      <c r="D9">
        <f t="shared" si="0"/>
        <v>0.007359999999999999</v>
      </c>
    </row>
    <row r="10" spans="1:4" ht="12.75">
      <c r="A10">
        <v>0.04</v>
      </c>
      <c r="B10">
        <v>2.47</v>
      </c>
      <c r="C10">
        <f>(B10-B2)</f>
        <v>2.27</v>
      </c>
      <c r="D10">
        <f t="shared" si="0"/>
        <v>0.007264</v>
      </c>
    </row>
    <row r="11" spans="1:4" ht="12.75">
      <c r="A11">
        <v>0.045</v>
      </c>
      <c r="B11">
        <v>2.46</v>
      </c>
      <c r="C11">
        <f>(B11-B2)</f>
        <v>2.26</v>
      </c>
      <c r="D11">
        <f t="shared" si="0"/>
        <v>0.007232</v>
      </c>
    </row>
    <row r="12" spans="1:4" ht="12.75">
      <c r="A12">
        <v>0.05</v>
      </c>
      <c r="B12">
        <v>2.44</v>
      </c>
      <c r="C12">
        <f>(B12-B2)</f>
        <v>2.2399999999999998</v>
      </c>
      <c r="D12">
        <f t="shared" si="0"/>
        <v>0.007167999999999999</v>
      </c>
    </row>
    <row r="13" spans="1:4" ht="12.75">
      <c r="A13">
        <v>0.055</v>
      </c>
      <c r="B13">
        <v>2.43</v>
      </c>
      <c r="C13">
        <f>(B13-B2)</f>
        <v>2.23</v>
      </c>
      <c r="D13">
        <f t="shared" si="0"/>
        <v>0.007136</v>
      </c>
    </row>
    <row r="14" spans="1:4" ht="12.75">
      <c r="A14">
        <v>0.06</v>
      </c>
      <c r="B14">
        <v>2.42</v>
      </c>
      <c r="C14">
        <f>(B14-B2)</f>
        <v>2.2199999999999998</v>
      </c>
      <c r="D14">
        <f t="shared" si="0"/>
        <v>0.007103999999999999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G32">
      <selection activeCell="N58" sqref="N58"/>
    </sheetView>
  </sheetViews>
  <sheetFormatPr defaultColWidth="9.140625" defaultRowHeight="12.75"/>
  <cols>
    <col min="1" max="1" width="11.7109375" style="0" hidden="1" customWidth="1"/>
    <col min="2" max="2" width="9.7109375" style="0" hidden="1" customWidth="1"/>
    <col min="3" max="3" width="9.00390625" style="0" customWidth="1"/>
    <col min="4" max="4" width="12.8515625" style="0" customWidth="1"/>
    <col min="5" max="5" width="0.13671875" style="0" customWidth="1"/>
    <col min="6" max="6" width="10.7109375" style="0" customWidth="1"/>
    <col min="7" max="7" width="19.421875" style="0" customWidth="1"/>
    <col min="8" max="8" width="10.140625" style="0" customWidth="1"/>
    <col min="9" max="9" width="19.28125" style="0" customWidth="1"/>
    <col min="10" max="10" width="14.57421875" style="0" customWidth="1"/>
  </cols>
  <sheetData>
    <row r="1" spans="1:11" ht="12.75">
      <c r="A1" s="2" t="s">
        <v>3</v>
      </c>
      <c r="B1" s="2" t="s">
        <v>4</v>
      </c>
      <c r="C1" s="2" t="s">
        <v>6</v>
      </c>
      <c r="D1" s="2" t="s">
        <v>7</v>
      </c>
      <c r="E1" s="2" t="s">
        <v>5</v>
      </c>
      <c r="F1" s="2" t="s">
        <v>8</v>
      </c>
      <c r="G1" s="2" t="s">
        <v>9</v>
      </c>
      <c r="H1" s="2" t="s">
        <v>15</v>
      </c>
      <c r="I1" s="2" t="s">
        <v>16</v>
      </c>
      <c r="J1" s="2" t="s">
        <v>0</v>
      </c>
      <c r="K1" s="2" t="s">
        <v>10</v>
      </c>
    </row>
    <row r="2" spans="1:11" ht="12.75">
      <c r="A2" s="2">
        <v>10.3</v>
      </c>
      <c r="B2" s="2">
        <f>(A2/2)</f>
        <v>5.15</v>
      </c>
      <c r="C2" s="2">
        <f>B2/100</f>
        <v>0.051500000000000004</v>
      </c>
      <c r="D2" s="2">
        <f>0.2505263*C2</f>
        <v>0.01290210445</v>
      </c>
      <c r="E2" s="2">
        <v>17.7</v>
      </c>
      <c r="F2" s="2">
        <f>E2/100</f>
        <v>0.177</v>
      </c>
      <c r="G2" s="2">
        <f>F2*0.2505263</f>
        <v>0.0443431551</v>
      </c>
      <c r="H2" s="2">
        <f>2*0.0000000000000000001602</f>
        <v>3.204E-19</v>
      </c>
      <c r="I2" s="2">
        <f>4.002602/6.02E+23</f>
        <v>6.648840531561462E-24</v>
      </c>
      <c r="J2" s="2">
        <f>(1.4531*G2^2-0.1486*G2+0.0109)</f>
        <v>0.007167860066015941</v>
      </c>
      <c r="K2" s="2">
        <f aca="true" t="shared" si="0" ref="K2:K33">D2*H2*J2/I2</f>
        <v>4.4565282341422146</v>
      </c>
    </row>
    <row r="3" spans="1:11" ht="12.75">
      <c r="A3" s="2">
        <v>9.9</v>
      </c>
      <c r="B3" s="2">
        <f aca="true" t="shared" si="1" ref="B3:B51">(A3/2)</f>
        <v>4.95</v>
      </c>
      <c r="C3" s="2">
        <f aca="true" t="shared" si="2" ref="C3:C51">B3/100</f>
        <v>0.0495</v>
      </c>
      <c r="D3" s="2">
        <f aca="true" t="shared" si="3" ref="D3:D51">0.2505263*C3</f>
        <v>0.012401051849999999</v>
      </c>
      <c r="E3" s="2">
        <v>10.5</v>
      </c>
      <c r="F3" s="2">
        <f aca="true" t="shared" si="4" ref="F3:F51">E3/100</f>
        <v>0.105</v>
      </c>
      <c r="G3" s="2">
        <f aca="true" t="shared" si="5" ref="G3:G51">F3*0.2505263</f>
        <v>0.026305261499999996</v>
      </c>
      <c r="H3" s="2">
        <f aca="true" t="shared" si="6" ref="H3:H51">2*0.0000000000000000001602</f>
        <v>3.204E-19</v>
      </c>
      <c r="I3" s="2">
        <f aca="true" t="shared" si="7" ref="I3:I51">4.002602/6.02E+23</f>
        <v>6.648840531561462E-24</v>
      </c>
      <c r="J3" s="2">
        <f aca="true" t="shared" si="8" ref="J3:J51">(1.4531*G3^2-0.1486*G3+0.0109)</f>
        <v>0.007996535072871912</v>
      </c>
      <c r="K3" s="2">
        <f t="shared" si="0"/>
        <v>4.778669117794422</v>
      </c>
    </row>
    <row r="4" spans="1:11" ht="12.75">
      <c r="A4" s="2">
        <v>7.2</v>
      </c>
      <c r="B4" s="2">
        <f t="shared" si="1"/>
        <v>3.6</v>
      </c>
      <c r="C4" s="2">
        <f t="shared" si="2"/>
        <v>0.036000000000000004</v>
      </c>
      <c r="D4" s="2">
        <f t="shared" si="3"/>
        <v>0.0090189468</v>
      </c>
      <c r="E4" s="2">
        <v>4.9</v>
      </c>
      <c r="F4" s="2">
        <f t="shared" si="4"/>
        <v>0.049</v>
      </c>
      <c r="G4" s="2">
        <f t="shared" si="5"/>
        <v>0.0122757887</v>
      </c>
      <c r="H4" s="2">
        <f t="shared" si="6"/>
        <v>3.204E-19</v>
      </c>
      <c r="I4" s="2">
        <f t="shared" si="7"/>
        <v>6.648840531561462E-24</v>
      </c>
      <c r="J4" s="2">
        <f t="shared" si="8"/>
        <v>0.009294792686543662</v>
      </c>
      <c r="K4" s="2">
        <f t="shared" si="0"/>
        <v>4.039634972599393</v>
      </c>
    </row>
    <row r="5" spans="1:11" ht="12.75">
      <c r="A5" s="2">
        <v>17.3</v>
      </c>
      <c r="B5" s="2">
        <f t="shared" si="1"/>
        <v>8.65</v>
      </c>
      <c r="C5" s="2">
        <f t="shared" si="2"/>
        <v>0.08650000000000001</v>
      </c>
      <c r="D5" s="2">
        <f t="shared" si="3"/>
        <v>0.02167052495</v>
      </c>
      <c r="E5" s="2">
        <v>9.7</v>
      </c>
      <c r="F5" s="2">
        <f t="shared" si="4"/>
        <v>0.09699999999999999</v>
      </c>
      <c r="G5" s="2">
        <f t="shared" si="5"/>
        <v>0.024301051099999995</v>
      </c>
      <c r="H5" s="2">
        <f t="shared" si="6"/>
        <v>3.204E-19</v>
      </c>
      <c r="I5" s="2">
        <f t="shared" si="7"/>
        <v>6.648840531561462E-24</v>
      </c>
      <c r="J5" s="2">
        <f t="shared" si="8"/>
        <v>0.008146979056521127</v>
      </c>
      <c r="K5" s="2">
        <f t="shared" si="0"/>
        <v>8.507708913805164</v>
      </c>
    </row>
    <row r="6" spans="1:11" ht="12.75">
      <c r="A6" s="2">
        <v>11.5</v>
      </c>
      <c r="B6" s="2">
        <f t="shared" si="1"/>
        <v>5.75</v>
      </c>
      <c r="C6" s="2">
        <f t="shared" si="2"/>
        <v>0.0575</v>
      </c>
      <c r="D6" s="2">
        <f t="shared" si="3"/>
        <v>0.01440526225</v>
      </c>
      <c r="E6" s="2">
        <v>16.7</v>
      </c>
      <c r="F6" s="2">
        <f t="shared" si="4"/>
        <v>0.16699999999999998</v>
      </c>
      <c r="G6" s="2">
        <f t="shared" si="5"/>
        <v>0.04183789209999999</v>
      </c>
      <c r="H6" s="2">
        <f t="shared" si="6"/>
        <v>3.204E-19</v>
      </c>
      <c r="I6" s="2">
        <f t="shared" si="7"/>
        <v>6.648840531561462E-24</v>
      </c>
      <c r="J6" s="2">
        <f t="shared" si="8"/>
        <v>0.007226408864795952</v>
      </c>
      <c r="K6" s="2">
        <f t="shared" si="0"/>
        <v>5.016378406280067</v>
      </c>
    </row>
    <row r="7" spans="1:11" ht="12.75">
      <c r="A7" s="2">
        <v>8</v>
      </c>
      <c r="B7" s="2">
        <f t="shared" si="1"/>
        <v>4</v>
      </c>
      <c r="C7" s="2">
        <f t="shared" si="2"/>
        <v>0.04</v>
      </c>
      <c r="D7" s="2">
        <f t="shared" si="3"/>
        <v>0.010021051999999999</v>
      </c>
      <c r="E7" s="2">
        <v>13</v>
      </c>
      <c r="F7" s="2">
        <f t="shared" si="4"/>
        <v>0.13</v>
      </c>
      <c r="G7" s="2">
        <f t="shared" si="5"/>
        <v>0.032568419</v>
      </c>
      <c r="H7" s="2">
        <f t="shared" si="6"/>
        <v>3.204E-19</v>
      </c>
      <c r="I7" s="2">
        <f t="shared" si="7"/>
        <v>6.648840531561462E-24</v>
      </c>
      <c r="J7" s="2">
        <f t="shared" si="8"/>
        <v>0.007601638890971458</v>
      </c>
      <c r="K7" s="2">
        <f t="shared" si="0"/>
        <v>3.670854250047699</v>
      </c>
    </row>
    <row r="8" spans="1:11" ht="12.75">
      <c r="A8" s="2">
        <v>10.1</v>
      </c>
      <c r="B8" s="2">
        <f t="shared" si="1"/>
        <v>5.05</v>
      </c>
      <c r="C8" s="2">
        <f t="shared" si="2"/>
        <v>0.050499999999999996</v>
      </c>
      <c r="D8" s="2">
        <f t="shared" si="3"/>
        <v>0.012651578149999999</v>
      </c>
      <c r="E8" s="2">
        <v>18.2</v>
      </c>
      <c r="F8" s="2">
        <f t="shared" si="4"/>
        <v>0.182</v>
      </c>
      <c r="G8" s="2">
        <f t="shared" si="5"/>
        <v>0.04559578659999999</v>
      </c>
      <c r="H8" s="2">
        <f t="shared" si="6"/>
        <v>3.204E-19</v>
      </c>
      <c r="I8" s="2">
        <f t="shared" si="7"/>
        <v>6.648840531561462E-24</v>
      </c>
      <c r="J8" s="2">
        <f t="shared" si="8"/>
        <v>0.007145425781808058</v>
      </c>
      <c r="K8" s="2">
        <f t="shared" si="0"/>
        <v>4.356316306509074</v>
      </c>
    </row>
    <row r="9" spans="1:11" ht="12.75">
      <c r="A9" s="2">
        <v>15.2</v>
      </c>
      <c r="B9" s="2">
        <f t="shared" si="1"/>
        <v>7.6</v>
      </c>
      <c r="C9" s="2">
        <f t="shared" si="2"/>
        <v>0.076</v>
      </c>
      <c r="D9" s="2">
        <f t="shared" si="3"/>
        <v>0.0190399988</v>
      </c>
      <c r="E9" s="2">
        <v>9.3</v>
      </c>
      <c r="F9" s="2">
        <f t="shared" si="4"/>
        <v>0.09300000000000001</v>
      </c>
      <c r="G9" s="2">
        <f t="shared" si="5"/>
        <v>0.023298945900000003</v>
      </c>
      <c r="H9" s="2">
        <f t="shared" si="6"/>
        <v>3.204E-19</v>
      </c>
      <c r="I9" s="2">
        <f t="shared" si="7"/>
        <v>6.648840531561462E-24</v>
      </c>
      <c r="J9" s="2">
        <f t="shared" si="8"/>
        <v>0.008226578722062292</v>
      </c>
      <c r="K9" s="2">
        <f t="shared" si="0"/>
        <v>7.548015185527006</v>
      </c>
    </row>
    <row r="10" spans="1:11" ht="12.75">
      <c r="A10" s="2">
        <v>10.3</v>
      </c>
      <c r="B10" s="2">
        <f t="shared" si="1"/>
        <v>5.15</v>
      </c>
      <c r="C10" s="2">
        <f t="shared" si="2"/>
        <v>0.051500000000000004</v>
      </c>
      <c r="D10" s="2">
        <f t="shared" si="3"/>
        <v>0.01290210445</v>
      </c>
      <c r="E10" s="2">
        <v>16.4</v>
      </c>
      <c r="F10" s="2">
        <f t="shared" si="4"/>
        <v>0.16399999999999998</v>
      </c>
      <c r="G10" s="2">
        <f t="shared" si="5"/>
        <v>0.04108631319999999</v>
      </c>
      <c r="H10" s="2">
        <f t="shared" si="6"/>
        <v>3.204E-19</v>
      </c>
      <c r="I10" s="2">
        <f t="shared" si="7"/>
        <v>6.648840531561462E-24</v>
      </c>
      <c r="J10" s="2">
        <f t="shared" si="8"/>
        <v>0.007247530364324659</v>
      </c>
      <c r="K10" s="2">
        <f t="shared" si="0"/>
        <v>4.506062255532881</v>
      </c>
    </row>
    <row r="11" spans="1:11" ht="12.75">
      <c r="A11" s="2">
        <v>8.8</v>
      </c>
      <c r="B11" s="2">
        <f t="shared" si="1"/>
        <v>4.4</v>
      </c>
      <c r="C11" s="2">
        <f t="shared" si="2"/>
        <v>0.044000000000000004</v>
      </c>
      <c r="D11" s="2">
        <f t="shared" si="3"/>
        <v>0.0110231572</v>
      </c>
      <c r="E11" s="2">
        <v>22.1</v>
      </c>
      <c r="F11" s="2">
        <f t="shared" si="4"/>
        <v>0.221</v>
      </c>
      <c r="G11" s="2">
        <f t="shared" si="5"/>
        <v>0.0553663123</v>
      </c>
      <c r="H11" s="2">
        <f t="shared" si="6"/>
        <v>3.204E-19</v>
      </c>
      <c r="I11" s="2">
        <f t="shared" si="7"/>
        <v>6.648840531561462E-24</v>
      </c>
      <c r="J11" s="2">
        <f t="shared" si="8"/>
        <v>0.007126940200353513</v>
      </c>
      <c r="K11" s="2">
        <f t="shared" si="0"/>
        <v>3.7857829093820734</v>
      </c>
    </row>
    <row r="12" spans="1:11" ht="12.75">
      <c r="A12" s="2">
        <v>17.1</v>
      </c>
      <c r="B12" s="2">
        <f t="shared" si="1"/>
        <v>8.55</v>
      </c>
      <c r="C12" s="2">
        <f t="shared" si="2"/>
        <v>0.0855</v>
      </c>
      <c r="D12" s="2">
        <f t="shared" si="3"/>
        <v>0.02141999865</v>
      </c>
      <c r="E12" s="2">
        <v>4.1</v>
      </c>
      <c r="F12" s="2">
        <f t="shared" si="4"/>
        <v>0.040999999999999995</v>
      </c>
      <c r="G12" s="2">
        <f t="shared" si="5"/>
        <v>0.010271578299999997</v>
      </c>
      <c r="H12" s="2">
        <f t="shared" si="6"/>
        <v>3.204E-19</v>
      </c>
      <c r="I12" s="2">
        <f t="shared" si="7"/>
        <v>6.648840531561462E-24</v>
      </c>
      <c r="J12" s="2">
        <f t="shared" si="8"/>
        <v>0.009526953246235292</v>
      </c>
      <c r="K12" s="2">
        <f t="shared" si="0"/>
        <v>9.833770389777348</v>
      </c>
    </row>
    <row r="13" spans="1:11" ht="12.75">
      <c r="A13" s="2">
        <v>9.1</v>
      </c>
      <c r="B13" s="2">
        <f t="shared" si="1"/>
        <v>4.55</v>
      </c>
      <c r="C13" s="2">
        <f t="shared" si="2"/>
        <v>0.0455</v>
      </c>
      <c r="D13" s="2">
        <f t="shared" si="3"/>
        <v>0.011398946649999998</v>
      </c>
      <c r="E13" s="2">
        <v>7.2</v>
      </c>
      <c r="F13" s="2">
        <f t="shared" si="4"/>
        <v>0.07200000000000001</v>
      </c>
      <c r="G13" s="2">
        <f t="shared" si="5"/>
        <v>0.0180378936</v>
      </c>
      <c r="H13" s="2">
        <f t="shared" si="6"/>
        <v>3.204E-19</v>
      </c>
      <c r="I13" s="2">
        <f t="shared" si="7"/>
        <v>6.648840531561462E-24</v>
      </c>
      <c r="J13" s="2">
        <f t="shared" si="8"/>
        <v>0.008692357772428261</v>
      </c>
      <c r="K13" s="2">
        <f t="shared" si="0"/>
        <v>4.774730953721327</v>
      </c>
    </row>
    <row r="14" spans="1:11" ht="12.75">
      <c r="A14" s="2">
        <v>14.5</v>
      </c>
      <c r="B14" s="2">
        <f t="shared" si="1"/>
        <v>7.25</v>
      </c>
      <c r="C14" s="2">
        <f t="shared" si="2"/>
        <v>0.0725</v>
      </c>
      <c r="D14" s="2">
        <f t="shared" si="3"/>
        <v>0.018163156749999996</v>
      </c>
      <c r="E14" s="2">
        <v>27.9</v>
      </c>
      <c r="F14" s="2">
        <f t="shared" si="4"/>
        <v>0.27899999999999997</v>
      </c>
      <c r="G14" s="2">
        <f t="shared" si="5"/>
        <v>0.06989683769999999</v>
      </c>
      <c r="H14" s="2">
        <f t="shared" si="6"/>
        <v>3.204E-19</v>
      </c>
      <c r="I14" s="2">
        <f t="shared" si="7"/>
        <v>6.648840531561462E-24</v>
      </c>
      <c r="J14" s="2">
        <f t="shared" si="8"/>
        <v>0.007612548663000631</v>
      </c>
      <c r="K14" s="2">
        <f t="shared" si="0"/>
        <v>6.66297223375215</v>
      </c>
    </row>
    <row r="15" spans="1:11" ht="12.75">
      <c r="A15" s="2">
        <v>6.1</v>
      </c>
      <c r="B15" s="2">
        <f t="shared" si="1"/>
        <v>3.05</v>
      </c>
      <c r="C15" s="2">
        <f t="shared" si="2"/>
        <v>0.0305</v>
      </c>
      <c r="D15" s="2">
        <f t="shared" si="3"/>
        <v>0.007641052149999999</v>
      </c>
      <c r="E15" s="2">
        <v>11.9</v>
      </c>
      <c r="F15" s="2">
        <f t="shared" si="4"/>
        <v>0.11900000000000001</v>
      </c>
      <c r="G15" s="2">
        <f t="shared" si="5"/>
        <v>0.0298126297</v>
      </c>
      <c r="H15" s="2">
        <f t="shared" si="6"/>
        <v>3.204E-19</v>
      </c>
      <c r="I15" s="2">
        <f t="shared" si="7"/>
        <v>6.648840531561462E-24</v>
      </c>
      <c r="J15" s="2">
        <f t="shared" si="8"/>
        <v>0.007761348174500368</v>
      </c>
      <c r="K15" s="2">
        <f t="shared" si="0"/>
        <v>2.857833486316529</v>
      </c>
    </row>
    <row r="16" spans="1:11" ht="12.75">
      <c r="A16" s="2">
        <v>18</v>
      </c>
      <c r="B16" s="2">
        <f t="shared" si="1"/>
        <v>9</v>
      </c>
      <c r="C16" s="2">
        <f t="shared" si="2"/>
        <v>0.09</v>
      </c>
      <c r="D16" s="2">
        <f t="shared" si="3"/>
        <v>0.022547367</v>
      </c>
      <c r="E16" s="2">
        <v>12.1</v>
      </c>
      <c r="F16" s="2">
        <f t="shared" si="4"/>
        <v>0.121</v>
      </c>
      <c r="G16" s="2">
        <f t="shared" si="5"/>
        <v>0.030313682299999995</v>
      </c>
      <c r="H16" s="2">
        <f t="shared" si="6"/>
        <v>3.204E-19</v>
      </c>
      <c r="I16" s="2">
        <f t="shared" si="7"/>
        <v>6.648840531561462E-24</v>
      </c>
      <c r="J16" s="2">
        <f t="shared" si="8"/>
        <v>0.007730668495305949</v>
      </c>
      <c r="K16" s="2">
        <f t="shared" si="0"/>
        <v>8.39961682534928</v>
      </c>
    </row>
    <row r="17" spans="1:11" ht="12.75">
      <c r="A17" s="2">
        <v>3.6</v>
      </c>
      <c r="B17" s="2">
        <f t="shared" si="1"/>
        <v>1.8</v>
      </c>
      <c r="C17" s="2">
        <f t="shared" si="2"/>
        <v>0.018000000000000002</v>
      </c>
      <c r="D17" s="2">
        <f t="shared" si="3"/>
        <v>0.0045094734</v>
      </c>
      <c r="E17" s="2">
        <v>12.3</v>
      </c>
      <c r="F17" s="2">
        <f t="shared" si="4"/>
        <v>0.12300000000000001</v>
      </c>
      <c r="G17" s="2">
        <f t="shared" si="5"/>
        <v>0.0308147349</v>
      </c>
      <c r="H17" s="2">
        <f t="shared" si="6"/>
        <v>3.204E-19</v>
      </c>
      <c r="I17" s="2">
        <f t="shared" si="7"/>
        <v>6.648840531561462E-24</v>
      </c>
      <c r="J17" s="2">
        <f t="shared" si="8"/>
        <v>0.00770071842839762</v>
      </c>
      <c r="K17" s="2">
        <f t="shared" si="0"/>
        <v>1.6734150253039928</v>
      </c>
    </row>
    <row r="18" spans="1:11" ht="12.75">
      <c r="A18" s="2">
        <v>3.2</v>
      </c>
      <c r="B18" s="2">
        <f t="shared" si="1"/>
        <v>1.6</v>
      </c>
      <c r="C18" s="2">
        <f t="shared" si="2"/>
        <v>0.016</v>
      </c>
      <c r="D18" s="2">
        <f t="shared" si="3"/>
        <v>0.0040084208</v>
      </c>
      <c r="E18" s="2">
        <v>3.6</v>
      </c>
      <c r="F18" s="2">
        <f t="shared" si="4"/>
        <v>0.036000000000000004</v>
      </c>
      <c r="G18" s="2">
        <f t="shared" si="5"/>
        <v>0.0090189468</v>
      </c>
      <c r="H18" s="2">
        <f t="shared" si="6"/>
        <v>3.204E-19</v>
      </c>
      <c r="I18" s="2">
        <f t="shared" si="7"/>
        <v>6.648840531561462E-24</v>
      </c>
      <c r="J18" s="2">
        <f t="shared" si="8"/>
        <v>0.009677981695867066</v>
      </c>
      <c r="K18" s="2">
        <f t="shared" si="0"/>
        <v>1.8694105705206592</v>
      </c>
    </row>
    <row r="19" spans="1:11" ht="12.75">
      <c r="A19" s="2">
        <v>12.2</v>
      </c>
      <c r="B19" s="2">
        <f t="shared" si="1"/>
        <v>6.1</v>
      </c>
      <c r="C19" s="2">
        <f t="shared" si="2"/>
        <v>0.061</v>
      </c>
      <c r="D19" s="2">
        <f t="shared" si="3"/>
        <v>0.015282104299999998</v>
      </c>
      <c r="E19" s="2">
        <v>14.4</v>
      </c>
      <c r="F19" s="2">
        <f t="shared" si="4"/>
        <v>0.14400000000000002</v>
      </c>
      <c r="G19" s="2">
        <f t="shared" si="5"/>
        <v>0.0360757872</v>
      </c>
      <c r="H19" s="2">
        <f t="shared" si="6"/>
        <v>3.204E-19</v>
      </c>
      <c r="I19" s="2">
        <f t="shared" si="7"/>
        <v>6.648840531561462E-24</v>
      </c>
      <c r="J19" s="2">
        <f t="shared" si="8"/>
        <v>0.0074302930676330495</v>
      </c>
      <c r="K19" s="2">
        <f t="shared" si="0"/>
        <v>5.4718690269797765</v>
      </c>
    </row>
    <row r="20" spans="1:11" ht="12.75">
      <c r="A20" s="2">
        <v>6.8</v>
      </c>
      <c r="B20" s="2">
        <f t="shared" si="1"/>
        <v>3.4</v>
      </c>
      <c r="C20" s="2">
        <f t="shared" si="2"/>
        <v>0.034</v>
      </c>
      <c r="D20" s="2">
        <f t="shared" si="3"/>
        <v>0.0085178942</v>
      </c>
      <c r="E20" s="2">
        <v>6.1</v>
      </c>
      <c r="F20" s="2">
        <f t="shared" si="4"/>
        <v>0.061</v>
      </c>
      <c r="G20" s="2">
        <f t="shared" si="5"/>
        <v>0.015282104299999998</v>
      </c>
      <c r="H20" s="2">
        <f t="shared" si="6"/>
        <v>3.204E-19</v>
      </c>
      <c r="I20" s="2">
        <f t="shared" si="7"/>
        <v>6.648840531561462E-24</v>
      </c>
      <c r="J20" s="2">
        <f t="shared" si="8"/>
        <v>0.008968440215589006</v>
      </c>
      <c r="K20" s="2">
        <f t="shared" si="0"/>
        <v>3.6812537073651215</v>
      </c>
    </row>
    <row r="21" spans="1:11" ht="12.75">
      <c r="A21" s="2">
        <v>6.7</v>
      </c>
      <c r="B21" s="2">
        <f t="shared" si="1"/>
        <v>3.35</v>
      </c>
      <c r="C21" s="2">
        <f t="shared" si="2"/>
        <v>0.0335</v>
      </c>
      <c r="D21" s="2">
        <f t="shared" si="3"/>
        <v>0.00839263105</v>
      </c>
      <c r="E21" s="2">
        <v>18.3</v>
      </c>
      <c r="F21" s="2">
        <f t="shared" si="4"/>
        <v>0.183</v>
      </c>
      <c r="G21" s="2">
        <f t="shared" si="5"/>
        <v>0.0458463129</v>
      </c>
      <c r="H21" s="2">
        <f t="shared" si="6"/>
        <v>3.204E-19</v>
      </c>
      <c r="I21" s="2">
        <f t="shared" si="7"/>
        <v>6.648840531561462E-24</v>
      </c>
      <c r="J21" s="2">
        <f t="shared" si="8"/>
        <v>0.007141486134181051</v>
      </c>
      <c r="K21" s="2">
        <f t="shared" si="0"/>
        <v>2.8882402727921077</v>
      </c>
    </row>
    <row r="22" spans="1:11" ht="12.75">
      <c r="A22" s="2">
        <v>14.5</v>
      </c>
      <c r="B22" s="2">
        <f t="shared" si="1"/>
        <v>7.25</v>
      </c>
      <c r="C22" s="2">
        <f t="shared" si="2"/>
        <v>0.0725</v>
      </c>
      <c r="D22" s="2">
        <f t="shared" si="3"/>
        <v>0.018163156749999996</v>
      </c>
      <c r="E22" s="2">
        <v>25.2</v>
      </c>
      <c r="F22" s="2">
        <f t="shared" si="4"/>
        <v>0.252</v>
      </c>
      <c r="G22" s="2">
        <f t="shared" si="5"/>
        <v>0.06313262759999999</v>
      </c>
      <c r="H22" s="2">
        <f t="shared" si="6"/>
        <v>3.204E-19</v>
      </c>
      <c r="I22" s="2">
        <f t="shared" si="7"/>
        <v>6.648840531561462E-24</v>
      </c>
      <c r="J22" s="2">
        <f t="shared" si="8"/>
        <v>0.007310153865646218</v>
      </c>
      <c r="K22" s="2">
        <f t="shared" si="0"/>
        <v>6.3982976513489715</v>
      </c>
    </row>
    <row r="23" spans="1:11" ht="12.75">
      <c r="A23" s="2">
        <v>2.2</v>
      </c>
      <c r="B23" s="2">
        <f t="shared" si="1"/>
        <v>1.1</v>
      </c>
      <c r="C23" s="2">
        <f t="shared" si="2"/>
        <v>0.011000000000000001</v>
      </c>
      <c r="D23" s="2">
        <f t="shared" si="3"/>
        <v>0.0027557893</v>
      </c>
      <c r="E23" s="2">
        <v>19.4</v>
      </c>
      <c r="F23" s="2">
        <f t="shared" si="4"/>
        <v>0.19399999999999998</v>
      </c>
      <c r="G23" s="2">
        <f t="shared" si="5"/>
        <v>0.04860210219999999</v>
      </c>
      <c r="H23" s="2">
        <f t="shared" si="6"/>
        <v>3.204E-19</v>
      </c>
      <c r="I23" s="2">
        <f t="shared" si="7"/>
        <v>6.648840531561462E-24</v>
      </c>
      <c r="J23" s="2">
        <f t="shared" si="8"/>
        <v>0.007110188613004508</v>
      </c>
      <c r="K23" s="2">
        <f t="shared" si="0"/>
        <v>0.9442211445895224</v>
      </c>
    </row>
    <row r="24" spans="1:11" ht="12.75">
      <c r="A24" s="2">
        <v>2.9</v>
      </c>
      <c r="B24" s="2">
        <f t="shared" si="1"/>
        <v>1.45</v>
      </c>
      <c r="C24" s="2">
        <f t="shared" si="2"/>
        <v>0.014499999999999999</v>
      </c>
      <c r="D24" s="2">
        <f t="shared" si="3"/>
        <v>0.0036326313499999993</v>
      </c>
      <c r="E24" s="2">
        <v>8.1</v>
      </c>
      <c r="F24" s="2">
        <f t="shared" si="4"/>
        <v>0.081</v>
      </c>
      <c r="G24" s="2">
        <f t="shared" si="5"/>
        <v>0.0202926303</v>
      </c>
      <c r="H24" s="2">
        <f t="shared" si="6"/>
        <v>3.204E-19</v>
      </c>
      <c r="I24" s="2">
        <f t="shared" si="7"/>
        <v>6.648840531561462E-24</v>
      </c>
      <c r="J24" s="2">
        <f t="shared" si="8"/>
        <v>0.00848288841355202</v>
      </c>
      <c r="K24" s="2">
        <f t="shared" si="0"/>
        <v>1.4849494555279732</v>
      </c>
    </row>
    <row r="25" spans="1:11" ht="12.75">
      <c r="A25" s="2">
        <v>14.1</v>
      </c>
      <c r="B25" s="2">
        <f t="shared" si="1"/>
        <v>7.05</v>
      </c>
      <c r="C25" s="2">
        <f t="shared" si="2"/>
        <v>0.0705</v>
      </c>
      <c r="D25" s="2">
        <f t="shared" si="3"/>
        <v>0.017662104149999996</v>
      </c>
      <c r="E25" s="2">
        <v>14.9</v>
      </c>
      <c r="F25" s="2">
        <f t="shared" si="4"/>
        <v>0.149</v>
      </c>
      <c r="G25" s="2">
        <f t="shared" si="5"/>
        <v>0.0373284187</v>
      </c>
      <c r="H25" s="2">
        <f t="shared" si="6"/>
        <v>3.204E-19</v>
      </c>
      <c r="I25" s="2">
        <f t="shared" si="7"/>
        <v>6.648840531561462E-24</v>
      </c>
      <c r="J25" s="2">
        <f t="shared" si="8"/>
        <v>0.00737776227662383</v>
      </c>
      <c r="K25" s="2">
        <f t="shared" si="0"/>
        <v>6.279335525597167</v>
      </c>
    </row>
    <row r="26" spans="1:11" ht="12.75">
      <c r="A26" s="2">
        <v>5.5</v>
      </c>
      <c r="B26" s="2">
        <f t="shared" si="1"/>
        <v>2.75</v>
      </c>
      <c r="C26" s="2">
        <f t="shared" si="2"/>
        <v>0.0275</v>
      </c>
      <c r="D26" s="2">
        <f t="shared" si="3"/>
        <v>0.006889473249999999</v>
      </c>
      <c r="E26" s="2">
        <v>17.2</v>
      </c>
      <c r="F26" s="2">
        <f t="shared" si="4"/>
        <v>0.172</v>
      </c>
      <c r="G26" s="2">
        <f t="shared" si="5"/>
        <v>0.04309052359999999</v>
      </c>
      <c r="H26" s="2">
        <f t="shared" si="6"/>
        <v>3.204E-19</v>
      </c>
      <c r="I26" s="2">
        <f t="shared" si="7"/>
        <v>6.648840531561462E-24</v>
      </c>
      <c r="J26" s="2">
        <f t="shared" si="8"/>
        <v>0.007194854427011906</v>
      </c>
      <c r="K26" s="2">
        <f t="shared" si="0"/>
        <v>2.388661557375154</v>
      </c>
    </row>
    <row r="27" spans="1:11" ht="12.75">
      <c r="A27" s="2">
        <v>3</v>
      </c>
      <c r="B27" s="2">
        <f t="shared" si="1"/>
        <v>1.5</v>
      </c>
      <c r="C27" s="2">
        <f t="shared" si="2"/>
        <v>0.015</v>
      </c>
      <c r="D27" s="2">
        <f t="shared" si="3"/>
        <v>0.0037578944999999996</v>
      </c>
      <c r="E27" s="2">
        <v>16.2</v>
      </c>
      <c r="F27" s="2">
        <f t="shared" si="4"/>
        <v>0.162</v>
      </c>
      <c r="G27" s="2">
        <f t="shared" si="5"/>
        <v>0.0405852606</v>
      </c>
      <c r="H27" s="2">
        <f t="shared" si="6"/>
        <v>3.204E-19</v>
      </c>
      <c r="I27" s="2">
        <f t="shared" si="7"/>
        <v>6.648840531561462E-24</v>
      </c>
      <c r="J27" s="2">
        <f t="shared" si="8"/>
        <v>0.0072625233793680785</v>
      </c>
      <c r="K27" s="2">
        <f t="shared" si="0"/>
        <v>1.315160381642571</v>
      </c>
    </row>
    <row r="28" spans="1:11" ht="12.75">
      <c r="A28" s="2">
        <v>9.6</v>
      </c>
      <c r="B28" s="2">
        <f t="shared" si="1"/>
        <v>4.8</v>
      </c>
      <c r="C28" s="2">
        <f t="shared" si="2"/>
        <v>0.048</v>
      </c>
      <c r="D28" s="2">
        <f t="shared" si="3"/>
        <v>0.012025262399999999</v>
      </c>
      <c r="E28" s="2">
        <v>21.3</v>
      </c>
      <c r="F28" s="2">
        <f t="shared" si="4"/>
        <v>0.213</v>
      </c>
      <c r="G28" s="2">
        <f t="shared" si="5"/>
        <v>0.05336210189999999</v>
      </c>
      <c r="H28" s="2">
        <f t="shared" si="6"/>
        <v>3.204E-19</v>
      </c>
      <c r="I28" s="2">
        <f t="shared" si="7"/>
        <v>6.648840531561462E-24</v>
      </c>
      <c r="J28" s="2">
        <f t="shared" si="8"/>
        <v>0.0071081141336291525</v>
      </c>
      <c r="K28" s="2">
        <f t="shared" si="0"/>
        <v>4.1190355950605495</v>
      </c>
    </row>
    <row r="29" spans="1:11" ht="12.75">
      <c r="A29" s="2">
        <v>3.8</v>
      </c>
      <c r="B29" s="2">
        <f t="shared" si="1"/>
        <v>1.9</v>
      </c>
      <c r="C29" s="2">
        <f t="shared" si="2"/>
        <v>0.019</v>
      </c>
      <c r="D29" s="2">
        <f t="shared" si="3"/>
        <v>0.0047599997</v>
      </c>
      <c r="E29" s="2">
        <v>24</v>
      </c>
      <c r="F29" s="2">
        <f t="shared" si="4"/>
        <v>0.24</v>
      </c>
      <c r="G29" s="2">
        <f t="shared" si="5"/>
        <v>0.060126311999999994</v>
      </c>
      <c r="H29" s="2">
        <f t="shared" si="6"/>
        <v>3.204E-19</v>
      </c>
      <c r="I29" s="2">
        <f t="shared" si="7"/>
        <v>6.648840531561462E-24</v>
      </c>
      <c r="J29" s="2">
        <f t="shared" si="8"/>
        <v>0.007218438496669585</v>
      </c>
      <c r="K29" s="2">
        <f t="shared" si="0"/>
        <v>1.6557576736771364</v>
      </c>
    </row>
    <row r="30" spans="1:11" ht="12.75">
      <c r="A30" s="2">
        <v>5.3</v>
      </c>
      <c r="B30" s="2">
        <f t="shared" si="1"/>
        <v>2.65</v>
      </c>
      <c r="C30" s="2">
        <f t="shared" si="2"/>
        <v>0.0265</v>
      </c>
      <c r="D30" s="2">
        <f t="shared" si="3"/>
        <v>0.006638946949999999</v>
      </c>
      <c r="E30" s="2">
        <v>17.8</v>
      </c>
      <c r="F30" s="2">
        <f t="shared" si="4"/>
        <v>0.17800000000000002</v>
      </c>
      <c r="G30" s="2">
        <f t="shared" si="5"/>
        <v>0.0445936814</v>
      </c>
      <c r="H30" s="2">
        <f t="shared" si="6"/>
        <v>3.204E-19</v>
      </c>
      <c r="I30" s="2">
        <f t="shared" si="7"/>
        <v>6.648840531561462E-24</v>
      </c>
      <c r="J30" s="2">
        <f t="shared" si="8"/>
        <v>0.007163008403031318</v>
      </c>
      <c r="K30" s="2">
        <f t="shared" si="0"/>
        <v>2.2916128539450935</v>
      </c>
    </row>
    <row r="31" spans="1:11" ht="12.75">
      <c r="A31" s="2">
        <v>5.2</v>
      </c>
      <c r="B31" s="2">
        <f t="shared" si="1"/>
        <v>2.6</v>
      </c>
      <c r="C31" s="2">
        <f t="shared" si="2"/>
        <v>0.026000000000000002</v>
      </c>
      <c r="D31" s="2">
        <f t="shared" si="3"/>
        <v>0.0065136838</v>
      </c>
      <c r="E31" s="2">
        <v>20.7</v>
      </c>
      <c r="F31" s="2">
        <f t="shared" si="4"/>
        <v>0.207</v>
      </c>
      <c r="G31" s="2">
        <f t="shared" si="5"/>
        <v>0.05185894409999999</v>
      </c>
      <c r="H31" s="2">
        <f t="shared" si="6"/>
        <v>3.204E-19</v>
      </c>
      <c r="I31" s="2">
        <f t="shared" si="7"/>
        <v>6.648840531561462E-24</v>
      </c>
      <c r="J31" s="2">
        <f t="shared" si="8"/>
        <v>0.007101655512589859</v>
      </c>
      <c r="K31" s="2">
        <f t="shared" si="0"/>
        <v>2.2291170037849377</v>
      </c>
    </row>
    <row r="32" spans="1:11" ht="12.75">
      <c r="A32" s="2">
        <v>5</v>
      </c>
      <c r="B32" s="2">
        <f t="shared" si="1"/>
        <v>2.5</v>
      </c>
      <c r="C32" s="2">
        <f t="shared" si="2"/>
        <v>0.025</v>
      </c>
      <c r="D32" s="2">
        <f t="shared" si="3"/>
        <v>0.0062631575</v>
      </c>
      <c r="E32" s="2">
        <v>23.7</v>
      </c>
      <c r="F32" s="2">
        <f t="shared" si="4"/>
        <v>0.237</v>
      </c>
      <c r="G32" s="2">
        <f t="shared" si="5"/>
        <v>0.05937473309999999</v>
      </c>
      <c r="H32" s="2">
        <f t="shared" si="6"/>
        <v>3.204E-19</v>
      </c>
      <c r="I32" s="2">
        <f t="shared" si="7"/>
        <v>6.648840531561462E-24</v>
      </c>
      <c r="J32" s="2">
        <f t="shared" si="8"/>
        <v>0.0071996137235347</v>
      </c>
      <c r="K32" s="2">
        <f t="shared" si="0"/>
        <v>2.1729469308198097</v>
      </c>
    </row>
    <row r="33" spans="1:11" ht="12.75">
      <c r="A33" s="2">
        <v>3.6</v>
      </c>
      <c r="B33" s="2">
        <f t="shared" si="1"/>
        <v>1.8</v>
      </c>
      <c r="C33" s="2">
        <f t="shared" si="2"/>
        <v>0.018000000000000002</v>
      </c>
      <c r="D33" s="2">
        <f t="shared" si="3"/>
        <v>0.0045094734</v>
      </c>
      <c r="E33" s="2">
        <v>21.5</v>
      </c>
      <c r="F33" s="2">
        <f t="shared" si="4"/>
        <v>0.215</v>
      </c>
      <c r="G33" s="2">
        <f t="shared" si="5"/>
        <v>0.053863154499999996</v>
      </c>
      <c r="H33" s="2">
        <f t="shared" si="6"/>
        <v>3.204E-19</v>
      </c>
      <c r="I33" s="2">
        <f t="shared" si="7"/>
        <v>6.648840531561462E-24</v>
      </c>
      <c r="J33" s="2">
        <f t="shared" si="8"/>
        <v>0.0071117262318811025</v>
      </c>
      <c r="K33" s="2">
        <f t="shared" si="0"/>
        <v>1.545423280039956</v>
      </c>
    </row>
    <row r="34" spans="1:11" ht="12.75">
      <c r="A34" s="2">
        <v>7.1</v>
      </c>
      <c r="B34" s="2">
        <f t="shared" si="1"/>
        <v>3.55</v>
      </c>
      <c r="C34" s="2">
        <f t="shared" si="2"/>
        <v>0.0355</v>
      </c>
      <c r="D34" s="2">
        <f t="shared" si="3"/>
        <v>0.008893683649999998</v>
      </c>
      <c r="E34" s="2">
        <v>19.9</v>
      </c>
      <c r="F34" s="2">
        <f t="shared" si="4"/>
        <v>0.19899999999999998</v>
      </c>
      <c r="G34" s="2">
        <f t="shared" si="5"/>
        <v>0.049854733699999994</v>
      </c>
      <c r="H34" s="2">
        <f t="shared" si="6"/>
        <v>3.204E-19</v>
      </c>
      <c r="I34" s="2">
        <f t="shared" si="7"/>
        <v>6.648840531561462E-24</v>
      </c>
      <c r="J34" s="2">
        <f t="shared" si="8"/>
        <v>0.0071032585898761005</v>
      </c>
      <c r="K34" s="2">
        <f aca="true" t="shared" si="9" ref="K34:K51">D34*H34*J34/I34</f>
        <v>3.0442891039771194</v>
      </c>
    </row>
    <row r="35" spans="1:11" ht="12.75">
      <c r="A35" s="2">
        <v>10.2</v>
      </c>
      <c r="B35" s="2">
        <f t="shared" si="1"/>
        <v>5.1</v>
      </c>
      <c r="C35" s="2">
        <f t="shared" si="2"/>
        <v>0.051</v>
      </c>
      <c r="D35" s="2">
        <f t="shared" si="3"/>
        <v>0.012776841299999998</v>
      </c>
      <c r="E35" s="2">
        <v>4.9</v>
      </c>
      <c r="F35" s="2">
        <f t="shared" si="4"/>
        <v>0.049</v>
      </c>
      <c r="G35" s="2">
        <f t="shared" si="5"/>
        <v>0.0122757887</v>
      </c>
      <c r="H35" s="2">
        <f t="shared" si="6"/>
        <v>3.204E-19</v>
      </c>
      <c r="I35" s="2">
        <f t="shared" si="7"/>
        <v>6.648840531561462E-24</v>
      </c>
      <c r="J35" s="2">
        <f t="shared" si="8"/>
        <v>0.009294792686543662</v>
      </c>
      <c r="K35" s="2">
        <f t="shared" si="9"/>
        <v>5.722816211182472</v>
      </c>
    </row>
    <row r="36" spans="1:11" ht="12.75">
      <c r="A36" s="2">
        <v>8.2</v>
      </c>
      <c r="B36" s="2">
        <f t="shared" si="1"/>
        <v>4.1</v>
      </c>
      <c r="C36" s="2">
        <f t="shared" si="2"/>
        <v>0.040999999999999995</v>
      </c>
      <c r="D36" s="2">
        <f t="shared" si="3"/>
        <v>0.010271578299999997</v>
      </c>
      <c r="E36" s="2">
        <v>2.9</v>
      </c>
      <c r="F36" s="2">
        <f t="shared" si="4"/>
        <v>0.028999999999999998</v>
      </c>
      <c r="G36" s="2">
        <f t="shared" si="5"/>
        <v>0.007265262699999999</v>
      </c>
      <c r="H36" s="2">
        <f t="shared" si="6"/>
        <v>3.204E-19</v>
      </c>
      <c r="I36" s="2">
        <f t="shared" si="7"/>
        <v>6.648840531561462E-24</v>
      </c>
      <c r="J36" s="2">
        <f t="shared" si="8"/>
        <v>0.009897082454355527</v>
      </c>
      <c r="K36" s="2">
        <f t="shared" si="9"/>
        <v>4.898814111604108</v>
      </c>
    </row>
    <row r="37" spans="1:11" ht="12.75">
      <c r="A37" s="2">
        <v>9.3</v>
      </c>
      <c r="B37" s="2">
        <f t="shared" si="1"/>
        <v>4.65</v>
      </c>
      <c r="C37" s="2">
        <f t="shared" si="2"/>
        <v>0.04650000000000001</v>
      </c>
      <c r="D37" s="2">
        <f t="shared" si="3"/>
        <v>0.011649472950000002</v>
      </c>
      <c r="E37" s="2">
        <v>23.9</v>
      </c>
      <c r="F37" s="2">
        <f t="shared" si="4"/>
        <v>0.239</v>
      </c>
      <c r="G37" s="2">
        <f t="shared" si="5"/>
        <v>0.05987578569999999</v>
      </c>
      <c r="H37" s="2">
        <f t="shared" si="6"/>
        <v>3.204E-19</v>
      </c>
      <c r="I37" s="2">
        <f t="shared" si="7"/>
        <v>6.648840531561462E-24</v>
      </c>
      <c r="J37" s="2">
        <f t="shared" si="8"/>
        <v>0.007211981169219765</v>
      </c>
      <c r="K37" s="2">
        <f t="shared" si="9"/>
        <v>4.0486240629465255</v>
      </c>
    </row>
    <row r="38" spans="1:11" ht="12.75">
      <c r="A38" s="2">
        <v>11.4</v>
      </c>
      <c r="B38" s="2">
        <f t="shared" si="1"/>
        <v>5.7</v>
      </c>
      <c r="C38" s="2">
        <f t="shared" si="2"/>
        <v>0.057</v>
      </c>
      <c r="D38" s="2">
        <f t="shared" si="3"/>
        <v>0.0142799991</v>
      </c>
      <c r="E38" s="2">
        <v>15.2</v>
      </c>
      <c r="F38" s="2">
        <f t="shared" si="4"/>
        <v>0.152</v>
      </c>
      <c r="G38" s="2">
        <f t="shared" si="5"/>
        <v>0.0380799976</v>
      </c>
      <c r="H38" s="2">
        <f t="shared" si="6"/>
        <v>3.204E-19</v>
      </c>
      <c r="I38" s="2">
        <f t="shared" si="7"/>
        <v>6.648840531561462E-24</v>
      </c>
      <c r="J38" s="2">
        <f t="shared" si="8"/>
        <v>0.007348432638876579</v>
      </c>
      <c r="K38" s="2">
        <f t="shared" si="9"/>
        <v>5.056726771420061</v>
      </c>
    </row>
    <row r="39" spans="1:11" ht="12.75">
      <c r="A39" s="2">
        <v>27</v>
      </c>
      <c r="B39" s="2">
        <f t="shared" si="1"/>
        <v>13.5</v>
      </c>
      <c r="C39" s="2">
        <f t="shared" si="2"/>
        <v>0.135</v>
      </c>
      <c r="D39" s="2">
        <f t="shared" si="3"/>
        <v>0.0338210505</v>
      </c>
      <c r="E39" s="2">
        <v>4.6</v>
      </c>
      <c r="F39" s="2">
        <f t="shared" si="4"/>
        <v>0.046</v>
      </c>
      <c r="G39" s="2">
        <f t="shared" si="5"/>
        <v>0.011524209799999999</v>
      </c>
      <c r="H39" s="2">
        <f t="shared" si="6"/>
        <v>3.204E-19</v>
      </c>
      <c r="I39" s="2">
        <f t="shared" si="7"/>
        <v>6.648840531561462E-24</v>
      </c>
      <c r="J39" s="2">
        <f t="shared" si="8"/>
        <v>0.009380484873391598</v>
      </c>
      <c r="K39" s="2">
        <f t="shared" si="9"/>
        <v>15.288292070792554</v>
      </c>
    </row>
    <row r="40" spans="1:11" ht="12.75">
      <c r="A40" s="2">
        <v>4.4</v>
      </c>
      <c r="B40" s="2">
        <f t="shared" si="1"/>
        <v>2.2</v>
      </c>
      <c r="C40" s="2">
        <f t="shared" si="2"/>
        <v>0.022000000000000002</v>
      </c>
      <c r="D40" s="2">
        <f t="shared" si="3"/>
        <v>0.0055115786</v>
      </c>
      <c r="E40" s="2">
        <v>15.3</v>
      </c>
      <c r="F40" s="2">
        <f t="shared" si="4"/>
        <v>0.153</v>
      </c>
      <c r="G40" s="2">
        <f t="shared" si="5"/>
        <v>0.038330523899999996</v>
      </c>
      <c r="H40" s="2">
        <f t="shared" si="6"/>
        <v>3.204E-19</v>
      </c>
      <c r="I40" s="2">
        <f t="shared" si="7"/>
        <v>6.648840531561462E-24</v>
      </c>
      <c r="J40" s="2">
        <f t="shared" si="8"/>
        <v>0.007339020899103873</v>
      </c>
      <c r="K40" s="2">
        <f t="shared" si="9"/>
        <v>1.9492193781875111</v>
      </c>
    </row>
    <row r="41" spans="1:11" ht="12.75">
      <c r="A41" s="2">
        <v>8.4</v>
      </c>
      <c r="B41" s="2">
        <f t="shared" si="1"/>
        <v>4.2</v>
      </c>
      <c r="C41" s="2">
        <f t="shared" si="2"/>
        <v>0.042</v>
      </c>
      <c r="D41" s="2">
        <f t="shared" si="3"/>
        <v>0.0105221046</v>
      </c>
      <c r="E41" s="2">
        <v>21.8</v>
      </c>
      <c r="F41" s="2">
        <f t="shared" si="4"/>
        <v>0.218</v>
      </c>
      <c r="G41" s="2">
        <f t="shared" si="5"/>
        <v>0.0546147334</v>
      </c>
      <c r="H41" s="2">
        <f t="shared" si="6"/>
        <v>3.204E-19</v>
      </c>
      <c r="I41" s="2">
        <f t="shared" si="7"/>
        <v>6.648840531561462E-24</v>
      </c>
      <c r="J41" s="2">
        <f t="shared" si="8"/>
        <v>0.0071185124022954535</v>
      </c>
      <c r="K41" s="2">
        <f t="shared" si="9"/>
        <v>3.6094285686038807</v>
      </c>
    </row>
    <row r="42" spans="1:11" ht="12.75">
      <c r="A42" s="2">
        <v>8.4</v>
      </c>
      <c r="B42" s="2">
        <f t="shared" si="1"/>
        <v>4.2</v>
      </c>
      <c r="C42" s="2">
        <f t="shared" si="2"/>
        <v>0.042</v>
      </c>
      <c r="D42" s="2">
        <f t="shared" si="3"/>
        <v>0.0105221046</v>
      </c>
      <c r="E42" s="2">
        <v>16</v>
      </c>
      <c r="F42" s="2">
        <f t="shared" si="4"/>
        <v>0.16</v>
      </c>
      <c r="G42" s="2">
        <f t="shared" si="5"/>
        <v>0.040084207999999996</v>
      </c>
      <c r="H42" s="2">
        <f t="shared" si="6"/>
        <v>3.204E-19</v>
      </c>
      <c r="I42" s="2">
        <f t="shared" si="7"/>
        <v>6.648840531561462E-24</v>
      </c>
      <c r="J42" s="2">
        <f t="shared" si="8"/>
        <v>0.007278246006697593</v>
      </c>
      <c r="K42" s="2">
        <f t="shared" si="9"/>
        <v>3.6904211977533694</v>
      </c>
    </row>
    <row r="43" spans="1:11" ht="12.75">
      <c r="A43" s="2">
        <v>13.6</v>
      </c>
      <c r="B43" s="2">
        <f t="shared" si="1"/>
        <v>6.8</v>
      </c>
      <c r="C43" s="2">
        <f t="shared" si="2"/>
        <v>0.068</v>
      </c>
      <c r="D43" s="2">
        <f t="shared" si="3"/>
        <v>0.0170357884</v>
      </c>
      <c r="E43" s="2">
        <v>27.2</v>
      </c>
      <c r="F43" s="2">
        <f t="shared" si="4"/>
        <v>0.272</v>
      </c>
      <c r="G43" s="2">
        <f t="shared" si="5"/>
        <v>0.0681431536</v>
      </c>
      <c r="H43" s="2">
        <f t="shared" si="6"/>
        <v>3.204E-19</v>
      </c>
      <c r="I43" s="2">
        <f t="shared" si="7"/>
        <v>6.648840531561462E-24</v>
      </c>
      <c r="J43" s="2">
        <f t="shared" si="8"/>
        <v>0.007521381796828044</v>
      </c>
      <c r="K43" s="2">
        <f t="shared" si="9"/>
        <v>6.174566359031775</v>
      </c>
    </row>
    <row r="44" spans="1:11" ht="12.75">
      <c r="A44" s="2">
        <v>12.5</v>
      </c>
      <c r="B44" s="2">
        <f t="shared" si="1"/>
        <v>6.25</v>
      </c>
      <c r="C44" s="2">
        <f t="shared" si="2"/>
        <v>0.0625</v>
      </c>
      <c r="D44" s="2">
        <f t="shared" si="3"/>
        <v>0.01565789375</v>
      </c>
      <c r="E44" s="2">
        <v>19</v>
      </c>
      <c r="F44" s="2">
        <f t="shared" si="4"/>
        <v>0.19</v>
      </c>
      <c r="G44" s="2">
        <f t="shared" si="5"/>
        <v>0.047599997</v>
      </c>
      <c r="H44" s="2">
        <f t="shared" si="6"/>
        <v>3.204E-19</v>
      </c>
      <c r="I44" s="2">
        <f t="shared" si="7"/>
        <v>6.648840531561462E-24</v>
      </c>
      <c r="J44" s="2">
        <f t="shared" si="8"/>
        <v>0.007119015886794653</v>
      </c>
      <c r="K44" s="2">
        <f t="shared" si="9"/>
        <v>5.371553362335519</v>
      </c>
    </row>
    <row r="45" spans="1:11" ht="12.75">
      <c r="A45" s="2">
        <v>6.9</v>
      </c>
      <c r="B45" s="2">
        <f t="shared" si="1"/>
        <v>3.45</v>
      </c>
      <c r="C45" s="2">
        <f t="shared" si="2"/>
        <v>0.0345</v>
      </c>
      <c r="D45" s="2">
        <f t="shared" si="3"/>
        <v>0.00864315735</v>
      </c>
      <c r="E45" s="2">
        <v>16.5</v>
      </c>
      <c r="F45" s="2">
        <f t="shared" si="4"/>
        <v>0.165</v>
      </c>
      <c r="G45" s="2">
        <f t="shared" si="5"/>
        <v>0.0413368395</v>
      </c>
      <c r="H45" s="2">
        <f t="shared" si="6"/>
        <v>3.204E-19</v>
      </c>
      <c r="I45" s="2">
        <f t="shared" si="7"/>
        <v>6.648840531561462E-24</v>
      </c>
      <c r="J45" s="2">
        <f t="shared" si="8"/>
        <v>0.007240307461410233</v>
      </c>
      <c r="K45" s="2">
        <f t="shared" si="9"/>
        <v>3.0156158626326732</v>
      </c>
    </row>
    <row r="46" spans="1:11" ht="12.75">
      <c r="A46" s="2">
        <v>9</v>
      </c>
      <c r="B46" s="2">
        <f t="shared" si="1"/>
        <v>4.5</v>
      </c>
      <c r="C46" s="2">
        <f t="shared" si="2"/>
        <v>0.045</v>
      </c>
      <c r="D46" s="2">
        <f t="shared" si="3"/>
        <v>0.0112736835</v>
      </c>
      <c r="E46" s="2">
        <v>17.6</v>
      </c>
      <c r="F46" s="2">
        <f t="shared" si="4"/>
        <v>0.17600000000000002</v>
      </c>
      <c r="G46" s="2">
        <f t="shared" si="5"/>
        <v>0.0440926288</v>
      </c>
      <c r="H46" s="2">
        <f t="shared" si="6"/>
        <v>3.204E-19</v>
      </c>
      <c r="I46" s="2">
        <f t="shared" si="7"/>
        <v>6.648840531561462E-24</v>
      </c>
      <c r="J46" s="2">
        <f t="shared" si="8"/>
        <v>0.0071728941320720885</v>
      </c>
      <c r="K46" s="2">
        <f t="shared" si="9"/>
        <v>3.8967886331424824</v>
      </c>
    </row>
    <row r="47" spans="1:11" ht="12.75">
      <c r="A47" s="2">
        <v>3.7</v>
      </c>
      <c r="B47" s="2">
        <f t="shared" si="1"/>
        <v>1.85</v>
      </c>
      <c r="C47" s="2">
        <f t="shared" si="2"/>
        <v>0.018500000000000003</v>
      </c>
      <c r="D47" s="2">
        <f t="shared" si="3"/>
        <v>0.00463473655</v>
      </c>
      <c r="E47" s="2">
        <v>26.6</v>
      </c>
      <c r="F47" s="2">
        <f t="shared" si="4"/>
        <v>0.266</v>
      </c>
      <c r="G47" s="2">
        <f t="shared" si="5"/>
        <v>0.0666399958</v>
      </c>
      <c r="H47" s="2">
        <f t="shared" si="6"/>
        <v>3.204E-19</v>
      </c>
      <c r="I47" s="2">
        <f t="shared" si="7"/>
        <v>6.648840531561462E-24</v>
      </c>
      <c r="J47" s="2">
        <f t="shared" si="8"/>
        <v>0.00745035248846952</v>
      </c>
      <c r="K47" s="2">
        <f t="shared" si="9"/>
        <v>1.663981386267214</v>
      </c>
    </row>
    <row r="48" spans="1:11" ht="12.75">
      <c r="A48" s="2">
        <v>6</v>
      </c>
      <c r="B48" s="2">
        <f t="shared" si="1"/>
        <v>3</v>
      </c>
      <c r="C48" s="2">
        <f t="shared" si="2"/>
        <v>0.03</v>
      </c>
      <c r="D48" s="2">
        <f t="shared" si="3"/>
        <v>0.007515788999999999</v>
      </c>
      <c r="E48" s="2">
        <v>25.3</v>
      </c>
      <c r="F48" s="2">
        <f t="shared" si="4"/>
        <v>0.253</v>
      </c>
      <c r="G48" s="2">
        <f t="shared" si="5"/>
        <v>0.06338315389999999</v>
      </c>
      <c r="H48" s="2">
        <f t="shared" si="6"/>
        <v>3.204E-19</v>
      </c>
      <c r="I48" s="2">
        <f t="shared" si="7"/>
        <v>6.648840531561462E-24</v>
      </c>
      <c r="J48" s="2">
        <f t="shared" si="8"/>
        <v>0.007318982433025838</v>
      </c>
      <c r="K48" s="2">
        <f t="shared" si="9"/>
        <v>2.6507689482139947</v>
      </c>
    </row>
    <row r="49" spans="1:11" ht="12.75">
      <c r="A49" s="2">
        <v>9.7</v>
      </c>
      <c r="B49" s="2">
        <f t="shared" si="1"/>
        <v>4.85</v>
      </c>
      <c r="C49" s="2">
        <f t="shared" si="2"/>
        <v>0.048499999999999995</v>
      </c>
      <c r="D49" s="2">
        <f t="shared" si="3"/>
        <v>0.012150525549999997</v>
      </c>
      <c r="E49" s="2">
        <v>20.7</v>
      </c>
      <c r="F49" s="2">
        <f t="shared" si="4"/>
        <v>0.207</v>
      </c>
      <c r="G49" s="2">
        <f t="shared" si="5"/>
        <v>0.05185894409999999</v>
      </c>
      <c r="H49" s="2">
        <f t="shared" si="6"/>
        <v>3.204E-19</v>
      </c>
      <c r="I49" s="2">
        <f t="shared" si="7"/>
        <v>6.648840531561462E-24</v>
      </c>
      <c r="J49" s="2">
        <f t="shared" si="8"/>
        <v>0.007101655512589859</v>
      </c>
      <c r="K49" s="2">
        <f t="shared" si="9"/>
        <v>4.158160564752671</v>
      </c>
    </row>
    <row r="50" spans="1:11" ht="12.75">
      <c r="A50" s="2">
        <v>7</v>
      </c>
      <c r="B50" s="2">
        <f t="shared" si="1"/>
        <v>3.5</v>
      </c>
      <c r="C50" s="2">
        <f t="shared" si="2"/>
        <v>0.035</v>
      </c>
      <c r="D50" s="2">
        <f t="shared" si="3"/>
        <v>0.0087684205</v>
      </c>
      <c r="E50" s="2">
        <v>24.5</v>
      </c>
      <c r="F50" s="2">
        <f t="shared" si="4"/>
        <v>0.245</v>
      </c>
      <c r="G50" s="2">
        <f t="shared" si="5"/>
        <v>0.06137894349999999</v>
      </c>
      <c r="H50" s="2">
        <f t="shared" si="6"/>
        <v>3.204E-19</v>
      </c>
      <c r="I50" s="2">
        <f t="shared" si="7"/>
        <v>6.648840531561462E-24</v>
      </c>
      <c r="J50" s="2">
        <f t="shared" si="8"/>
        <v>0.007253461179991525</v>
      </c>
      <c r="K50" s="2">
        <f t="shared" si="9"/>
        <v>3.064878414282911</v>
      </c>
    </row>
    <row r="51" spans="1:11" ht="12.75">
      <c r="A51" s="2">
        <v>4.9</v>
      </c>
      <c r="B51" s="2">
        <f t="shared" si="1"/>
        <v>2.45</v>
      </c>
      <c r="C51" s="2">
        <f t="shared" si="2"/>
        <v>0.0245</v>
      </c>
      <c r="D51" s="2">
        <f t="shared" si="3"/>
        <v>0.00613789435</v>
      </c>
      <c r="E51" s="2">
        <v>20.3</v>
      </c>
      <c r="F51" s="2">
        <f t="shared" si="4"/>
        <v>0.203</v>
      </c>
      <c r="G51" s="2">
        <f t="shared" si="5"/>
        <v>0.0508568389</v>
      </c>
      <c r="H51" s="2">
        <f t="shared" si="6"/>
        <v>3.204E-19</v>
      </c>
      <c r="I51" s="2">
        <f t="shared" si="7"/>
        <v>6.648840531561462E-24</v>
      </c>
      <c r="J51" s="2">
        <f t="shared" si="8"/>
        <v>0.007100997826660793</v>
      </c>
      <c r="K51" s="2">
        <f t="shared" si="9"/>
        <v>2.1003195706328395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" sqref="A1"/>
    </sheetView>
  </sheetViews>
  <sheetFormatPr defaultColWidth="9.140625" defaultRowHeight="12.75"/>
  <cols>
    <col min="8" max="8" width="12.28125" style="0" bestFit="1" customWidth="1"/>
  </cols>
  <sheetData>
    <row r="1" spans="1:8" ht="12.75">
      <c r="A1" t="s">
        <v>10</v>
      </c>
      <c r="G1" t="s">
        <v>11</v>
      </c>
      <c r="H1">
        <f>4.002602/6.02E+23</f>
        <v>6.648840531561462E-24</v>
      </c>
    </row>
    <row r="2" spans="7:8" ht="12.75">
      <c r="G2" t="s">
        <v>12</v>
      </c>
      <c r="H2">
        <f>2*0.0000000000000000001602</f>
        <v>3.204E-19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Nishitani</dc:creator>
  <cp:keywords/>
  <dc:description/>
  <cp:lastModifiedBy>Chris Murray</cp:lastModifiedBy>
  <cp:lastPrinted>2004-01-22T06:27:06Z</cp:lastPrinted>
  <dcterms:created xsi:type="dcterms:W3CDTF">2004-01-19T18:05:29Z</dcterms:created>
  <dcterms:modified xsi:type="dcterms:W3CDTF">2004-05-20T19:45:06Z</dcterms:modified>
  <cp:category/>
  <cp:version/>
  <cp:contentType/>
  <cp:contentStatus/>
</cp:coreProperties>
</file>